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一般公共预算收入完成情况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</definedNames>
  <calcPr calcId="144525"/>
</workbook>
</file>

<file path=xl/sharedStrings.xml><?xml version="1.0" encoding="utf-8"?>
<sst xmlns="http://schemas.openxmlformats.org/spreadsheetml/2006/main" count="53" uniqueCount="53">
  <si>
    <t>2020年一般公共预算收入完成情况表</t>
  </si>
  <si>
    <t>单位：万元</t>
  </si>
  <si>
    <t>项目</t>
  </si>
  <si>
    <t>2019年
执行数</t>
  </si>
  <si>
    <t>2020年
预算数</t>
  </si>
  <si>
    <t>全年
完成</t>
  </si>
  <si>
    <t>为预
算%</t>
  </si>
  <si>
    <t>比上年
增减额</t>
  </si>
  <si>
    <t>比上年
增长</t>
  </si>
  <si>
    <t>与预
算比</t>
  </si>
  <si>
    <t>一、税收收入</t>
  </si>
  <si>
    <t>1、增值税</t>
  </si>
  <si>
    <t>2、改征增值税</t>
  </si>
  <si>
    <t>3、营业税</t>
  </si>
  <si>
    <t>4、企业所得税</t>
  </si>
  <si>
    <t>5、个人所得税</t>
  </si>
  <si>
    <t>6、资源税</t>
  </si>
  <si>
    <t>7、城市维护建设税</t>
  </si>
  <si>
    <t>8、房产税</t>
  </si>
  <si>
    <t>9、印花税</t>
  </si>
  <si>
    <t>10、城镇土地使用税</t>
  </si>
  <si>
    <t>11、土地增值税</t>
  </si>
  <si>
    <t>12、车船税</t>
  </si>
  <si>
    <t>13、耕地占用税</t>
  </si>
  <si>
    <t>14、契税</t>
  </si>
  <si>
    <t>15、环境保护税</t>
  </si>
  <si>
    <t>16、其他税收收入</t>
  </si>
  <si>
    <t>二、非税收入</t>
  </si>
  <si>
    <t>1、专项收入</t>
  </si>
  <si>
    <t>2、行政性收费</t>
  </si>
  <si>
    <t>3、罚没收入</t>
  </si>
  <si>
    <t>4、国有资本经营收入</t>
  </si>
  <si>
    <t>5、国有资源(资产)有偿使用收入</t>
  </si>
  <si>
    <t>6、其他收入</t>
  </si>
  <si>
    <t>地方收入合计</t>
  </si>
  <si>
    <t>（一)上划中央收入小计</t>
  </si>
  <si>
    <t>1、上划中央增值税</t>
  </si>
  <si>
    <t>2、上划中央改征增值税</t>
  </si>
  <si>
    <t>3、上划中央企业所得税</t>
  </si>
  <si>
    <t>4、上划中央个人所得税</t>
  </si>
  <si>
    <t>5、上划中央营业税</t>
  </si>
  <si>
    <t>（二)上划省级收入小计</t>
  </si>
  <si>
    <t>1、上划省增值税</t>
  </si>
  <si>
    <t>2、上划省改征增值税</t>
  </si>
  <si>
    <t>3、上划省营业税</t>
  </si>
  <si>
    <t>4、上划省企业所得税</t>
  </si>
  <si>
    <t>5、上划省个人所得税</t>
  </si>
  <si>
    <t>6、上划省资源税</t>
  </si>
  <si>
    <t>7、上划省城镇土地使用税</t>
  </si>
  <si>
    <t>8、上划省环境保护税</t>
  </si>
  <si>
    <t>三、上划收入合计</t>
  </si>
  <si>
    <t>一、区金库总收入</t>
  </si>
  <si>
    <t>二、市考核总收入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</si>
</sst>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0;_Ѐ"/>
  </numFmts>
  <fonts count="24">
    <font>
      <sz val="12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2" borderId="6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0" fillId="16" borderId="3" applyNumberFormat="0" applyAlignment="0" applyProtection="0">
      <alignment vertical="center"/>
    </xf>
    <xf numFmtId="0" fontId="13" fillId="19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2" borderId="0" xfId="50" applyFont="1" applyFill="1" applyAlignment="1">
      <alignment horizontal="center" vertical="center" wrapText="1"/>
    </xf>
    <xf numFmtId="0" fontId="1" fillId="2" borderId="1" xfId="50" applyFont="1" applyFill="1" applyBorder="1" applyAlignment="1">
      <alignment vertical="center" shrinkToFit="1"/>
    </xf>
    <xf numFmtId="0" fontId="1" fillId="2" borderId="1" xfId="50" applyFont="1" applyFill="1" applyBorder="1" applyAlignment="1">
      <alignment horizontal="center" vertical="center" shrinkToFit="1"/>
    </xf>
    <xf numFmtId="0" fontId="2" fillId="2" borderId="0" xfId="50" applyFont="1" applyFill="1" applyAlignment="1">
      <alignment horizontal="center" vertical="center" wrapText="1"/>
    </xf>
    <xf numFmtId="0" fontId="2" fillId="0" borderId="0" xfId="50" applyFont="1" applyFill="1" applyAlignment="1">
      <alignment horizontal="center" vertical="center" wrapText="1"/>
    </xf>
    <xf numFmtId="0" fontId="1" fillId="2" borderId="0" xfId="50" applyFont="1" applyFill="1" applyBorder="1" applyAlignment="1">
      <alignment horizontal="center" vertical="center" wrapText="1"/>
    </xf>
    <xf numFmtId="0" fontId="1" fillId="2" borderId="2" xfId="50" applyFont="1" applyFill="1" applyBorder="1" applyAlignment="1">
      <alignment horizontal="center" vertical="center" shrinkToFit="1"/>
    </xf>
    <xf numFmtId="0" fontId="1" fillId="2" borderId="2" xfId="50" applyFont="1" applyFill="1" applyBorder="1" applyAlignment="1">
      <alignment horizontal="center" vertical="center" wrapText="1"/>
    </xf>
    <xf numFmtId="0" fontId="1" fillId="2" borderId="2" xfId="50" applyFont="1" applyFill="1" applyBorder="1" applyAlignment="1">
      <alignment horizontal="center" vertical="center" wrapText="1" shrinkToFit="1"/>
    </xf>
    <xf numFmtId="0" fontId="1" fillId="0" borderId="2" xfId="50" applyFont="1" applyFill="1" applyBorder="1" applyAlignment="1">
      <alignment horizontal="center" vertical="center" wrapText="1" shrinkToFit="1"/>
    </xf>
    <xf numFmtId="0" fontId="1" fillId="0" borderId="2" xfId="49" applyFont="1" applyFill="1" applyBorder="1" applyAlignment="1">
      <alignment horizontal="center" vertical="center" wrapText="1"/>
    </xf>
    <xf numFmtId="0" fontId="1" fillId="2" borderId="2" xfId="50" applyFont="1" applyFill="1" applyBorder="1" applyAlignment="1">
      <alignment vertical="center" wrapText="1"/>
    </xf>
    <xf numFmtId="1" fontId="1" fillId="2" borderId="2" xfId="50" applyNumberFormat="1" applyFont="1" applyFill="1" applyBorder="1" applyAlignment="1">
      <alignment horizontal="center" vertical="center" shrinkToFit="1"/>
    </xf>
    <xf numFmtId="1" fontId="1" fillId="0" borderId="2" xfId="50" applyNumberFormat="1" applyFont="1" applyFill="1" applyBorder="1" applyAlignment="1">
      <alignment horizontal="center" vertical="center" shrinkToFit="1"/>
    </xf>
    <xf numFmtId="176" fontId="1" fillId="0" borderId="2" xfId="49" applyNumberFormat="1" applyFont="1" applyFill="1" applyBorder="1" applyAlignment="1">
      <alignment horizontal="center" vertical="center" wrapText="1"/>
    </xf>
    <xf numFmtId="10" fontId="1" fillId="2" borderId="2" xfId="11" applyNumberFormat="1" applyFont="1" applyFill="1" applyBorder="1" applyAlignment="1">
      <alignment horizontal="center" vertical="center" shrinkToFit="1"/>
    </xf>
    <xf numFmtId="0" fontId="1" fillId="2" borderId="2" xfId="50" applyFont="1" applyFill="1" applyBorder="1" applyAlignment="1">
      <alignment horizontal="left" vertical="center" wrapText="1"/>
    </xf>
    <xf numFmtId="1" fontId="1" fillId="2" borderId="2" xfId="49" applyNumberFormat="1" applyFont="1" applyFill="1" applyBorder="1" applyAlignment="1">
      <alignment horizontal="center" vertical="center" shrinkToFit="1"/>
    </xf>
    <xf numFmtId="1" fontId="1" fillId="0" borderId="2" xfId="49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" xfId="50" applyFont="1" applyFill="1" applyBorder="1" applyAlignment="1">
      <alignment horizontal="center" vertical="center" wrapText="1"/>
    </xf>
    <xf numFmtId="1" fontId="2" fillId="0" borderId="2" xfId="50" applyNumberFormat="1" applyFont="1" applyFill="1" applyBorder="1" applyAlignment="1">
      <alignment horizontal="center" vertical="center" shrinkToFit="1"/>
    </xf>
    <xf numFmtId="176" fontId="2" fillId="0" borderId="2" xfId="49" applyNumberFormat="1" applyFont="1" applyFill="1" applyBorder="1" applyAlignment="1">
      <alignment horizontal="center" vertical="center" wrapText="1"/>
    </xf>
    <xf numFmtId="1" fontId="2" fillId="2" borderId="2" xfId="50" applyNumberFormat="1" applyFont="1" applyFill="1" applyBorder="1" applyAlignment="1">
      <alignment horizontal="center" vertical="center" shrinkToFit="1"/>
    </xf>
    <xf numFmtId="10" fontId="2" fillId="2" borderId="2" xfId="11" applyNumberFormat="1" applyFont="1" applyFill="1" applyBorder="1" applyAlignment="1">
      <alignment horizontal="center" vertical="center" shrinkToFit="1"/>
    </xf>
    <xf numFmtId="1" fontId="1" fillId="0" borderId="2" xfId="50" applyNumberFormat="1" applyFont="1" applyFill="1" applyBorder="1" applyAlignment="1">
      <alignment horizontal="center" vertical="center" wrapText="1" shrinkToFit="1"/>
    </xf>
    <xf numFmtId="0" fontId="1" fillId="0" borderId="2" xfId="51" applyFont="1" applyFill="1" applyBorder="1" applyAlignment="1">
      <alignment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" fontId="1" fillId="0" borderId="2" xfId="49" applyNumberFormat="1" applyFont="1" applyFill="1" applyBorder="1" applyAlignment="1">
      <alignment horizontal="center" vertical="center" wrapText="1" shrinkToFit="1"/>
    </xf>
    <xf numFmtId="2" fontId="1" fillId="0" borderId="2" xfId="49" applyNumberFormat="1" applyFont="1" applyFill="1" applyBorder="1" applyAlignment="1">
      <alignment horizontal="center" vertical="center" shrinkToFit="1"/>
    </xf>
    <xf numFmtId="0" fontId="2" fillId="2" borderId="2" xfId="50" applyFont="1" applyFill="1" applyBorder="1" applyAlignment="1">
      <alignment vertical="center" wrapText="1"/>
    </xf>
    <xf numFmtId="178" fontId="2" fillId="0" borderId="2" xfId="50" applyNumberFormat="1" applyFont="1" applyFill="1" applyBorder="1" applyAlignment="1">
      <alignment horizontal="center" vertical="center"/>
    </xf>
    <xf numFmtId="0" fontId="2" fillId="2" borderId="2" xfId="50" applyFont="1" applyFill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0年1-6月预算执行情况" xfId="49"/>
    <cellStyle name="常规_2009年1-12月预算执行情况" xfId="50"/>
    <cellStyle name="常规_邵阳市双清区2009年综合财政预算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H48"/>
  <sheetViews>
    <sheetView showZeros="0" tabSelected="1" zoomScale="130" zoomScaleNormal="130" topLeftCell="A26" workbookViewId="0">
      <selection activeCell="A48" sqref="$A48:$XFD48"/>
    </sheetView>
  </sheetViews>
  <sheetFormatPr defaultColWidth="9" defaultRowHeight="14.25" outlineLevelCol="7"/>
  <cols>
    <col min="1" max="1" width="27.2083333333333" style="1" customWidth="1"/>
    <col min="2" max="3" width="8.04166666666667" style="3" customWidth="1"/>
    <col min="4" max="4" width="8.04166666666667" style="4" customWidth="1"/>
    <col min="5" max="5" width="8.75" style="4" customWidth="1"/>
    <col min="6" max="6" width="8.125" style="3" customWidth="1"/>
    <col min="7" max="7" width="8.475" style="3" customWidth="1"/>
    <col min="8" max="8" width="6.875" style="3" customWidth="1"/>
    <col min="9" max="16384" width="9" style="1"/>
  </cols>
  <sheetData>
    <row r="1" ht="2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pans="1:8">
      <c r="A2" s="6"/>
      <c r="B2" s="7"/>
      <c r="C2" s="8"/>
      <c r="D2" s="9"/>
      <c r="E2" s="9"/>
      <c r="F2" s="10"/>
      <c r="G2" s="10" t="s">
        <v>1</v>
      </c>
      <c r="H2" s="10"/>
    </row>
    <row r="3" ht="28.5" spans="1:8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3" t="s">
        <v>7</v>
      </c>
      <c r="G3" s="13" t="s">
        <v>8</v>
      </c>
      <c r="H3" s="13" t="s">
        <v>9</v>
      </c>
    </row>
    <row r="4" ht="15" customHeight="1" spans="1:8">
      <c r="A4" s="16" t="s">
        <v>10</v>
      </c>
      <c r="B4" s="17">
        <f>SUM(B5:B19)</f>
        <v>23007</v>
      </c>
      <c r="C4" s="18">
        <f>SUM(C5:C20)</f>
        <v>27838</v>
      </c>
      <c r="D4" s="18">
        <f>SUM(D5:D20)</f>
        <v>17179</v>
      </c>
      <c r="E4" s="19">
        <f>D4/C4*100</f>
        <v>61.7106113944967</v>
      </c>
      <c r="F4" s="17">
        <f>D4-B4</f>
        <v>-5828</v>
      </c>
      <c r="G4" s="20">
        <f>F4/B4</f>
        <v>-0.253314208719085</v>
      </c>
      <c r="H4" s="17">
        <f>D4-C4</f>
        <v>-10659</v>
      </c>
    </row>
    <row r="5" ht="14" customHeight="1" spans="1:8">
      <c r="A5" s="21" t="s">
        <v>11</v>
      </c>
      <c r="B5" s="22">
        <v>3715</v>
      </c>
      <c r="C5" s="23">
        <v>12780</v>
      </c>
      <c r="D5" s="24">
        <v>7923</v>
      </c>
      <c r="E5" s="19">
        <f>D5/C5*100</f>
        <v>61.9953051643192</v>
      </c>
      <c r="F5" s="17">
        <f t="shared" ref="F5:F29" si="0">D5-B5</f>
        <v>4208</v>
      </c>
      <c r="G5" s="20">
        <f t="shared" ref="G5:G29" si="1">F5/B5</f>
        <v>1.13270524899058</v>
      </c>
      <c r="H5" s="17">
        <f t="shared" ref="H5:H29" si="2">D5-C5</f>
        <v>-4857</v>
      </c>
    </row>
    <row r="6" spans="1:8">
      <c r="A6" s="21" t="s">
        <v>12</v>
      </c>
      <c r="B6" s="22">
        <v>7143</v>
      </c>
      <c r="C6" s="23">
        <v>0</v>
      </c>
      <c r="D6" s="24"/>
      <c r="E6" s="19">
        <v>0</v>
      </c>
      <c r="F6" s="17">
        <f t="shared" si="0"/>
        <v>-7143</v>
      </c>
      <c r="G6" s="20">
        <f t="shared" si="1"/>
        <v>-1</v>
      </c>
      <c r="H6" s="17">
        <f t="shared" si="2"/>
        <v>0</v>
      </c>
    </row>
    <row r="7" spans="1:8">
      <c r="A7" s="21" t="s">
        <v>13</v>
      </c>
      <c r="B7" s="22"/>
      <c r="C7" s="23"/>
      <c r="D7" s="24"/>
      <c r="E7" s="19">
        <v>0</v>
      </c>
      <c r="F7" s="17"/>
      <c r="G7" s="20"/>
      <c r="H7" s="17">
        <f t="shared" si="2"/>
        <v>0</v>
      </c>
    </row>
    <row r="8" spans="1:8">
      <c r="A8" s="21" t="s">
        <v>14</v>
      </c>
      <c r="B8" s="22">
        <v>1971</v>
      </c>
      <c r="C8" s="23">
        <v>2255</v>
      </c>
      <c r="D8" s="24">
        <v>1753</v>
      </c>
      <c r="E8" s="19">
        <f t="shared" ref="E5:E29" si="3">D8/C8*100</f>
        <v>77.7383592017738</v>
      </c>
      <c r="F8" s="17">
        <f t="shared" si="0"/>
        <v>-218</v>
      </c>
      <c r="G8" s="20">
        <f t="shared" si="1"/>
        <v>-0.110603754439371</v>
      </c>
      <c r="H8" s="17">
        <f t="shared" si="2"/>
        <v>-502</v>
      </c>
    </row>
    <row r="9" spans="1:8">
      <c r="A9" s="21" t="s">
        <v>15</v>
      </c>
      <c r="B9" s="22">
        <v>622</v>
      </c>
      <c r="C9" s="23">
        <v>1440</v>
      </c>
      <c r="D9" s="24">
        <v>586</v>
      </c>
      <c r="E9" s="19">
        <f t="shared" si="3"/>
        <v>40.6944444444444</v>
      </c>
      <c r="F9" s="17">
        <f t="shared" si="0"/>
        <v>-36</v>
      </c>
      <c r="G9" s="20">
        <f t="shared" si="1"/>
        <v>-0.0578778135048231</v>
      </c>
      <c r="H9" s="17">
        <f t="shared" si="2"/>
        <v>-854</v>
      </c>
    </row>
    <row r="10" spans="1:8">
      <c r="A10" s="21" t="s">
        <v>16</v>
      </c>
      <c r="B10" s="22"/>
      <c r="C10" s="23"/>
      <c r="D10" s="24"/>
      <c r="E10" s="19">
        <v>0</v>
      </c>
      <c r="F10" s="17">
        <f t="shared" si="0"/>
        <v>0</v>
      </c>
      <c r="G10" s="20"/>
      <c r="H10" s="17">
        <f t="shared" si="2"/>
        <v>0</v>
      </c>
    </row>
    <row r="11" spans="1:8">
      <c r="A11" s="21" t="s">
        <v>17</v>
      </c>
      <c r="B11" s="22">
        <v>813</v>
      </c>
      <c r="C11" s="23">
        <v>1078</v>
      </c>
      <c r="D11" s="24">
        <v>596</v>
      </c>
      <c r="E11" s="19">
        <f t="shared" si="3"/>
        <v>55.2875695732839</v>
      </c>
      <c r="F11" s="17">
        <f t="shared" si="0"/>
        <v>-217</v>
      </c>
      <c r="G11" s="20">
        <f t="shared" si="1"/>
        <v>-0.266912669126691</v>
      </c>
      <c r="H11" s="17">
        <f t="shared" si="2"/>
        <v>-482</v>
      </c>
    </row>
    <row r="12" spans="1:8">
      <c r="A12" s="21" t="s">
        <v>18</v>
      </c>
      <c r="B12" s="22">
        <v>843</v>
      </c>
      <c r="C12" s="23">
        <v>1122</v>
      </c>
      <c r="D12" s="24">
        <v>696</v>
      </c>
      <c r="E12" s="19">
        <f t="shared" si="3"/>
        <v>62.0320855614973</v>
      </c>
      <c r="F12" s="17">
        <f t="shared" si="0"/>
        <v>-147</v>
      </c>
      <c r="G12" s="20">
        <f t="shared" si="1"/>
        <v>-0.174377224199288</v>
      </c>
      <c r="H12" s="17">
        <f t="shared" si="2"/>
        <v>-426</v>
      </c>
    </row>
    <row r="13" spans="1:8">
      <c r="A13" s="21" t="s">
        <v>19</v>
      </c>
      <c r="B13" s="22">
        <v>671</v>
      </c>
      <c r="C13" s="23">
        <v>1200</v>
      </c>
      <c r="D13" s="24">
        <v>382</v>
      </c>
      <c r="E13" s="19">
        <f t="shared" si="3"/>
        <v>31.8333333333333</v>
      </c>
      <c r="F13" s="17">
        <f t="shared" si="0"/>
        <v>-289</v>
      </c>
      <c r="G13" s="20">
        <f t="shared" si="1"/>
        <v>-0.43070044709389</v>
      </c>
      <c r="H13" s="17">
        <f t="shared" si="2"/>
        <v>-818</v>
      </c>
    </row>
    <row r="14" spans="1:8">
      <c r="A14" s="21" t="s">
        <v>20</v>
      </c>
      <c r="B14" s="22">
        <v>676</v>
      </c>
      <c r="C14" s="23">
        <v>902</v>
      </c>
      <c r="D14" s="24">
        <v>770</v>
      </c>
      <c r="E14" s="19">
        <f t="shared" si="3"/>
        <v>85.3658536585366</v>
      </c>
      <c r="F14" s="17">
        <f t="shared" si="0"/>
        <v>94</v>
      </c>
      <c r="G14" s="20">
        <f t="shared" si="1"/>
        <v>0.13905325443787</v>
      </c>
      <c r="H14" s="17">
        <f t="shared" si="2"/>
        <v>-132</v>
      </c>
    </row>
    <row r="15" spans="1:8">
      <c r="A15" s="21" t="s">
        <v>21</v>
      </c>
      <c r="B15" s="22">
        <v>5196</v>
      </c>
      <c r="C15" s="23">
        <v>4950</v>
      </c>
      <c r="D15" s="24">
        <v>3142</v>
      </c>
      <c r="E15" s="19">
        <f t="shared" si="3"/>
        <v>63.4747474747475</v>
      </c>
      <c r="F15" s="17">
        <f t="shared" si="0"/>
        <v>-2054</v>
      </c>
      <c r="G15" s="20">
        <f t="shared" si="1"/>
        <v>-0.395304080061586</v>
      </c>
      <c r="H15" s="17">
        <f t="shared" si="2"/>
        <v>-1808</v>
      </c>
    </row>
    <row r="16" spans="1:8">
      <c r="A16" s="21" t="s">
        <v>22</v>
      </c>
      <c r="B16" s="22">
        <v>990</v>
      </c>
      <c r="C16" s="23">
        <v>1255</v>
      </c>
      <c r="D16" s="24">
        <v>996</v>
      </c>
      <c r="E16" s="19">
        <f t="shared" si="3"/>
        <v>79.3625498007968</v>
      </c>
      <c r="F16" s="17">
        <f t="shared" si="0"/>
        <v>6</v>
      </c>
      <c r="G16" s="20">
        <f t="shared" si="1"/>
        <v>0.00606060606060606</v>
      </c>
      <c r="H16" s="17">
        <f t="shared" si="2"/>
        <v>-259</v>
      </c>
    </row>
    <row r="17" spans="1:8">
      <c r="A17" s="21" t="s">
        <v>23</v>
      </c>
      <c r="B17" s="22">
        <v>365</v>
      </c>
      <c r="C17" s="23">
        <v>856</v>
      </c>
      <c r="D17" s="24">
        <v>335</v>
      </c>
      <c r="E17" s="19"/>
      <c r="F17" s="17">
        <f t="shared" si="0"/>
        <v>-30</v>
      </c>
      <c r="G17" s="20">
        <f t="shared" si="1"/>
        <v>-0.0821917808219178</v>
      </c>
      <c r="H17" s="17">
        <f t="shared" si="2"/>
        <v>-521</v>
      </c>
    </row>
    <row r="18" spans="1:8">
      <c r="A18" s="21" t="s">
        <v>24</v>
      </c>
      <c r="B18" s="22">
        <v>2</v>
      </c>
      <c r="C18" s="23"/>
      <c r="D18" s="24"/>
      <c r="E18" s="19"/>
      <c r="F18" s="17">
        <f t="shared" si="0"/>
        <v>-2</v>
      </c>
      <c r="G18" s="20">
        <f t="shared" si="1"/>
        <v>-1</v>
      </c>
      <c r="H18" s="17">
        <f t="shared" si="2"/>
        <v>0</v>
      </c>
    </row>
    <row r="19" spans="1:8">
      <c r="A19" s="21" t="s">
        <v>25</v>
      </c>
      <c r="B19" s="22"/>
      <c r="C19" s="23"/>
      <c r="D19" s="24"/>
      <c r="E19" s="19"/>
      <c r="F19" s="17">
        <f t="shared" si="0"/>
        <v>0</v>
      </c>
      <c r="G19" s="20"/>
      <c r="H19" s="17">
        <f t="shared" si="2"/>
        <v>0</v>
      </c>
    </row>
    <row r="20" ht="14" customHeight="1" spans="1:8">
      <c r="A20" s="21" t="s">
        <v>26</v>
      </c>
      <c r="B20" s="17"/>
      <c r="C20" s="23"/>
      <c r="D20" s="24"/>
      <c r="E20" s="19"/>
      <c r="F20" s="17">
        <f t="shared" si="0"/>
        <v>0</v>
      </c>
      <c r="G20" s="20"/>
      <c r="H20" s="17">
        <f t="shared" si="2"/>
        <v>0</v>
      </c>
    </row>
    <row r="21" spans="1:8">
      <c r="A21" s="16" t="s">
        <v>27</v>
      </c>
      <c r="B21" s="22">
        <f>SUM(B22:B27)</f>
        <v>12720</v>
      </c>
      <c r="C21" s="18">
        <f>SUM(C22:C27)</f>
        <v>7330</v>
      </c>
      <c r="D21" s="18">
        <f>SUM(D22:D27)</f>
        <v>7785</v>
      </c>
      <c r="E21" s="19">
        <f t="shared" si="3"/>
        <v>106.207366984993</v>
      </c>
      <c r="F21" s="17">
        <f t="shared" si="0"/>
        <v>-4935</v>
      </c>
      <c r="G21" s="20">
        <f t="shared" si="1"/>
        <v>-0.387971698113208</v>
      </c>
      <c r="H21" s="17">
        <f t="shared" si="2"/>
        <v>455</v>
      </c>
    </row>
    <row r="22" spans="1:8">
      <c r="A22" s="21" t="s">
        <v>28</v>
      </c>
      <c r="B22" s="22">
        <v>2086</v>
      </c>
      <c r="C22" s="23">
        <v>2100</v>
      </c>
      <c r="D22" s="24">
        <v>2742</v>
      </c>
      <c r="E22" s="19">
        <f t="shared" si="3"/>
        <v>130.571428571429</v>
      </c>
      <c r="F22" s="17">
        <f t="shared" si="0"/>
        <v>656</v>
      </c>
      <c r="G22" s="20">
        <f t="shared" si="1"/>
        <v>0.314477468839885</v>
      </c>
      <c r="H22" s="17">
        <f t="shared" si="2"/>
        <v>642</v>
      </c>
    </row>
    <row r="23" spans="1:8">
      <c r="A23" s="21" t="s">
        <v>29</v>
      </c>
      <c r="B23" s="22">
        <v>211</v>
      </c>
      <c r="C23" s="23">
        <v>850</v>
      </c>
      <c r="D23" s="24">
        <v>47</v>
      </c>
      <c r="E23" s="19">
        <f t="shared" si="3"/>
        <v>5.52941176470588</v>
      </c>
      <c r="F23" s="17">
        <f t="shared" si="0"/>
        <v>-164</v>
      </c>
      <c r="G23" s="20">
        <f t="shared" si="1"/>
        <v>-0.777251184834123</v>
      </c>
      <c r="H23" s="17">
        <f t="shared" si="2"/>
        <v>-803</v>
      </c>
    </row>
    <row r="24" s="1" customFormat="1" spans="1:8">
      <c r="A24" s="21" t="s">
        <v>30</v>
      </c>
      <c r="B24" s="22">
        <v>1299</v>
      </c>
      <c r="C24" s="23">
        <v>1200</v>
      </c>
      <c r="D24" s="25">
        <v>1255</v>
      </c>
      <c r="E24" s="19">
        <f t="shared" si="3"/>
        <v>104.583333333333</v>
      </c>
      <c r="F24" s="17">
        <f t="shared" si="0"/>
        <v>-44</v>
      </c>
      <c r="G24" s="20">
        <f t="shared" si="1"/>
        <v>-0.0338722093918399</v>
      </c>
      <c r="H24" s="17">
        <f t="shared" si="2"/>
        <v>55</v>
      </c>
    </row>
    <row r="25" ht="14" customHeight="1" spans="1:8">
      <c r="A25" s="21" t="s">
        <v>31</v>
      </c>
      <c r="B25" s="22"/>
      <c r="C25" s="23"/>
      <c r="D25" s="24"/>
      <c r="E25" s="19"/>
      <c r="F25" s="17">
        <f t="shared" si="0"/>
        <v>0</v>
      </c>
      <c r="G25" s="20"/>
      <c r="H25" s="17">
        <f t="shared" si="2"/>
        <v>0</v>
      </c>
    </row>
    <row r="26" ht="28.5" spans="1:8">
      <c r="A26" s="21" t="s">
        <v>32</v>
      </c>
      <c r="B26" s="22">
        <v>478</v>
      </c>
      <c r="C26" s="23">
        <v>550</v>
      </c>
      <c r="D26" s="24">
        <v>455</v>
      </c>
      <c r="E26" s="19">
        <f t="shared" si="3"/>
        <v>82.7272727272727</v>
      </c>
      <c r="F26" s="17">
        <f t="shared" si="0"/>
        <v>-23</v>
      </c>
      <c r="G26" s="20">
        <f t="shared" si="1"/>
        <v>-0.0481171548117155</v>
      </c>
      <c r="H26" s="17">
        <f t="shared" si="2"/>
        <v>-95</v>
      </c>
    </row>
    <row r="27" spans="1:8">
      <c r="A27" s="21" t="s">
        <v>33</v>
      </c>
      <c r="B27" s="18">
        <v>8646</v>
      </c>
      <c r="C27" s="23">
        <v>2630</v>
      </c>
      <c r="D27" s="24">
        <v>3286</v>
      </c>
      <c r="E27" s="19">
        <f t="shared" si="3"/>
        <v>124.942965779468</v>
      </c>
      <c r="F27" s="17">
        <f t="shared" si="0"/>
        <v>-5360</v>
      </c>
      <c r="G27" s="20">
        <f t="shared" si="1"/>
        <v>-0.619939856581078</v>
      </c>
      <c r="H27" s="17">
        <f t="shared" si="2"/>
        <v>656</v>
      </c>
    </row>
    <row r="28" s="2" customFormat="1" spans="1:8">
      <c r="A28" s="26" t="s">
        <v>34</v>
      </c>
      <c r="B28" s="27">
        <f>SUM(B21,B4)</f>
        <v>35727</v>
      </c>
      <c r="C28" s="27">
        <f>SUM(C21,C4)</f>
        <v>35168</v>
      </c>
      <c r="D28" s="27">
        <f>SUM(D21,D4)</f>
        <v>24964</v>
      </c>
      <c r="E28" s="28">
        <f t="shared" si="3"/>
        <v>70.9849863512284</v>
      </c>
      <c r="F28" s="29">
        <f t="shared" si="0"/>
        <v>-10763</v>
      </c>
      <c r="G28" s="30">
        <f t="shared" si="1"/>
        <v>-0.301256752596076</v>
      </c>
      <c r="H28" s="29">
        <f t="shared" si="2"/>
        <v>-10204</v>
      </c>
    </row>
    <row r="29" spans="1:8">
      <c r="A29" s="16" t="s">
        <v>35</v>
      </c>
      <c r="B29" s="31">
        <f>SUM(B30:B34)</f>
        <v>20034.6919047619</v>
      </c>
      <c r="C29" s="31">
        <f>SUM(C30:C34)</f>
        <v>24958</v>
      </c>
      <c r="D29" s="31">
        <f>SUM(D30:D34)</f>
        <v>15576.7728571429</v>
      </c>
      <c r="E29" s="19">
        <f t="shared" si="3"/>
        <v>62.4119434936408</v>
      </c>
      <c r="F29" s="17">
        <f t="shared" si="0"/>
        <v>-4457.91904761904</v>
      </c>
      <c r="G29" s="20">
        <f t="shared" si="1"/>
        <v>-0.222509987616005</v>
      </c>
      <c r="H29" s="17">
        <f t="shared" si="2"/>
        <v>-9381.22714285714</v>
      </c>
    </row>
    <row r="30" spans="1:8">
      <c r="A30" s="32" t="s">
        <v>36</v>
      </c>
      <c r="B30" s="31">
        <v>4953.66333333333</v>
      </c>
      <c r="C30" s="31">
        <v>6640</v>
      </c>
      <c r="D30" s="33">
        <f>D5/0.375*0.5+0.33</f>
        <v>10564.33</v>
      </c>
      <c r="E30" s="19">
        <f t="shared" ref="E30:E43" si="4">D30/C30*100</f>
        <v>159.101355421687</v>
      </c>
      <c r="F30" s="17">
        <f t="shared" ref="F30:F44" si="5">D30-B30</f>
        <v>5610.66666666667</v>
      </c>
      <c r="G30" s="20">
        <f t="shared" ref="G30:G44" si="6">F30/B30</f>
        <v>1.1326297911512</v>
      </c>
      <c r="H30" s="17">
        <f t="shared" ref="H30:H44" si="7">D30-C30</f>
        <v>3924.33</v>
      </c>
    </row>
    <row r="31" spans="1:8">
      <c r="A31" s="32" t="s">
        <v>37</v>
      </c>
      <c r="B31" s="31">
        <v>9524.3</v>
      </c>
      <c r="C31" s="31">
        <v>10400</v>
      </c>
      <c r="D31" s="33"/>
      <c r="E31" s="19">
        <f t="shared" si="4"/>
        <v>0</v>
      </c>
      <c r="F31" s="17">
        <f t="shared" si="5"/>
        <v>-9524.3</v>
      </c>
      <c r="G31" s="20">
        <f t="shared" si="6"/>
        <v>-1</v>
      </c>
      <c r="H31" s="17">
        <f t="shared" si="7"/>
        <v>-10400</v>
      </c>
    </row>
    <row r="32" spans="1:8">
      <c r="A32" s="32" t="s">
        <v>38</v>
      </c>
      <c r="B32" s="34">
        <v>4223.87142857143</v>
      </c>
      <c r="C32" s="34">
        <v>4832</v>
      </c>
      <c r="D32" s="33">
        <f>D8*0.6/0.28+0.3</f>
        <v>3756.72857142857</v>
      </c>
      <c r="E32" s="19">
        <f t="shared" si="4"/>
        <v>77.7468661305582</v>
      </c>
      <c r="F32" s="17">
        <f t="shared" si="5"/>
        <v>-467.142857142859</v>
      </c>
      <c r="G32" s="20">
        <f t="shared" si="6"/>
        <v>-0.110595898819973</v>
      </c>
      <c r="H32" s="17">
        <f t="shared" si="7"/>
        <v>-1075.27142857143</v>
      </c>
    </row>
    <row r="33" spans="1:8">
      <c r="A33" s="32" t="s">
        <v>39</v>
      </c>
      <c r="B33" s="34">
        <v>1332.85714285714</v>
      </c>
      <c r="C33" s="34">
        <v>3086</v>
      </c>
      <c r="D33" s="33">
        <f>D9*0.6/0.28</f>
        <v>1255.71428571429</v>
      </c>
      <c r="E33" s="19">
        <f t="shared" si="4"/>
        <v>40.6906767891862</v>
      </c>
      <c r="F33" s="17">
        <f t="shared" si="5"/>
        <v>-77.1428571428544</v>
      </c>
      <c r="G33" s="20">
        <f t="shared" si="6"/>
        <v>-0.0578778135048212</v>
      </c>
      <c r="H33" s="17">
        <f t="shared" si="7"/>
        <v>-1830.28571428571</v>
      </c>
    </row>
    <row r="34" spans="1:8">
      <c r="A34" s="32" t="s">
        <v>40</v>
      </c>
      <c r="B34" s="34"/>
      <c r="C34" s="34"/>
      <c r="D34" s="33"/>
      <c r="E34" s="19"/>
      <c r="F34" s="17">
        <f t="shared" si="5"/>
        <v>0</v>
      </c>
      <c r="G34"/>
      <c r="H34" s="17">
        <f t="shared" si="7"/>
        <v>0</v>
      </c>
    </row>
    <row r="35" spans="1:8">
      <c r="A35" s="16" t="s">
        <v>41</v>
      </c>
      <c r="B35" s="18">
        <f>SUM(B36:B43)</f>
        <v>5020.33333333333</v>
      </c>
      <c r="C35" s="18">
        <f>SUM(C36:C43)</f>
        <v>6230</v>
      </c>
      <c r="D35" s="18">
        <f>SUM(D36:D43)</f>
        <v>4413.42857142857</v>
      </c>
      <c r="E35" s="19">
        <f t="shared" si="4"/>
        <v>70.8415501031873</v>
      </c>
      <c r="F35" s="17">
        <f t="shared" si="5"/>
        <v>-606.904761904761</v>
      </c>
      <c r="G35" s="20">
        <f t="shared" si="6"/>
        <v>-0.120889335748907</v>
      </c>
      <c r="H35" s="17">
        <f t="shared" si="7"/>
        <v>-1816.57142857143</v>
      </c>
    </row>
    <row r="36" spans="1:8">
      <c r="A36" s="32" t="s">
        <v>42</v>
      </c>
      <c r="B36" s="34">
        <v>1238.33333333333</v>
      </c>
      <c r="C36" s="34">
        <v>1660</v>
      </c>
      <c r="D36" s="24">
        <f>D5*0.125/0.375</f>
        <v>2641</v>
      </c>
      <c r="E36" s="19">
        <f t="shared" si="4"/>
        <v>159.096385542169</v>
      </c>
      <c r="F36" s="17">
        <f t="shared" si="5"/>
        <v>1402.66666666667</v>
      </c>
      <c r="G36" s="20">
        <f t="shared" si="6"/>
        <v>1.13270524899058</v>
      </c>
      <c r="H36" s="17">
        <f t="shared" si="7"/>
        <v>981</v>
      </c>
    </row>
    <row r="37" spans="1:8">
      <c r="A37" s="32" t="s">
        <v>43</v>
      </c>
      <c r="B37" s="34">
        <v>2381</v>
      </c>
      <c r="C37" s="34">
        <v>2600</v>
      </c>
      <c r="D37" s="33"/>
      <c r="E37" s="19">
        <f t="shared" si="4"/>
        <v>0</v>
      </c>
      <c r="F37" s="17">
        <f t="shared" si="5"/>
        <v>-2381</v>
      </c>
      <c r="G37" s="20">
        <f t="shared" si="6"/>
        <v>-1</v>
      </c>
      <c r="H37" s="17">
        <f t="shared" si="7"/>
        <v>-2600</v>
      </c>
    </row>
    <row r="38" spans="1:8">
      <c r="A38" s="32" t="s">
        <v>44</v>
      </c>
      <c r="B38" s="34"/>
      <c r="C38" s="34"/>
      <c r="D38" s="33"/>
      <c r="E38" s="19"/>
      <c r="F38" s="17">
        <f t="shared" si="5"/>
        <v>0</v>
      </c>
      <c r="G38" s="20"/>
      <c r="H38" s="17">
        <f t="shared" si="7"/>
        <v>0</v>
      </c>
    </row>
    <row r="39" spans="1:8">
      <c r="A39" s="32" t="s">
        <v>45</v>
      </c>
      <c r="B39" s="34">
        <v>844.714285714286</v>
      </c>
      <c r="C39" s="34">
        <v>966</v>
      </c>
      <c r="D39" s="33">
        <f>D8*0.12/0.28</f>
        <v>751.285714285714</v>
      </c>
      <c r="E39" s="19">
        <f t="shared" si="4"/>
        <v>77.7728482697427</v>
      </c>
      <c r="F39" s="17">
        <f t="shared" si="5"/>
        <v>-93.4285714285719</v>
      </c>
      <c r="G39" s="20">
        <f t="shared" si="6"/>
        <v>-0.110603754439371</v>
      </c>
      <c r="H39" s="17">
        <f t="shared" si="7"/>
        <v>-214.714285714286</v>
      </c>
    </row>
    <row r="40" ht="16" customHeight="1" spans="1:8">
      <c r="A40" s="32" t="s">
        <v>46</v>
      </c>
      <c r="B40" s="34">
        <v>266.571428571429</v>
      </c>
      <c r="C40" s="34">
        <v>617</v>
      </c>
      <c r="D40" s="33">
        <f>D9*0.12/0.28</f>
        <v>251.142857142857</v>
      </c>
      <c r="E40" s="19">
        <f t="shared" si="4"/>
        <v>40.7038666357953</v>
      </c>
      <c r="F40" s="17">
        <f t="shared" si="5"/>
        <v>-15.4285714285719</v>
      </c>
      <c r="G40" s="20">
        <f t="shared" si="6"/>
        <v>-0.0578778135048249</v>
      </c>
      <c r="H40" s="17">
        <f t="shared" si="7"/>
        <v>-365.857142857143</v>
      </c>
    </row>
    <row r="41" spans="1:8">
      <c r="A41" s="32" t="s">
        <v>47</v>
      </c>
      <c r="B41" s="23"/>
      <c r="C41" s="23"/>
      <c r="D41" s="33"/>
      <c r="E41" s="19"/>
      <c r="F41" s="17">
        <f t="shared" si="5"/>
        <v>0</v>
      </c>
      <c r="G41" s="20"/>
      <c r="H41" s="17">
        <f t="shared" si="7"/>
        <v>0</v>
      </c>
    </row>
    <row r="42" spans="1:8">
      <c r="A42" s="32" t="s">
        <v>48</v>
      </c>
      <c r="B42" s="34">
        <v>289.714285714286</v>
      </c>
      <c r="C42" s="34">
        <v>387</v>
      </c>
      <c r="D42" s="24">
        <f>D14</f>
        <v>770</v>
      </c>
      <c r="E42" s="19">
        <f t="shared" si="4"/>
        <v>198.966408268734</v>
      </c>
      <c r="F42" s="17">
        <f t="shared" si="5"/>
        <v>480.285714285714</v>
      </c>
      <c r="G42" s="20">
        <f t="shared" si="6"/>
        <v>1.65779092702169</v>
      </c>
      <c r="H42" s="17">
        <f t="shared" si="7"/>
        <v>383</v>
      </c>
    </row>
    <row r="43" spans="1:8">
      <c r="A43" s="32" t="s">
        <v>49</v>
      </c>
      <c r="B43" s="18"/>
      <c r="C43" s="35"/>
      <c r="D43" s="24"/>
      <c r="E43" s="19"/>
      <c r="F43" s="17">
        <f t="shared" si="5"/>
        <v>0</v>
      </c>
      <c r="G43" s="20"/>
      <c r="H43" s="17">
        <f t="shared" si="7"/>
        <v>0</v>
      </c>
    </row>
    <row r="44" s="2" customFormat="1" spans="1:8">
      <c r="A44" s="36" t="s">
        <v>50</v>
      </c>
      <c r="B44" s="27">
        <f>SUM(B29+B35)</f>
        <v>25055.0252380952</v>
      </c>
      <c r="C44" s="27">
        <f>SUM(C29+C35)</f>
        <v>31188</v>
      </c>
      <c r="D44" s="27">
        <f>SUM(D29+D35)</f>
        <v>19990.2014285714</v>
      </c>
      <c r="E44" s="28">
        <f>D44/C44*100</f>
        <v>64.0958106597776</v>
      </c>
      <c r="F44" s="29">
        <f t="shared" si="5"/>
        <v>-5064.8238095238</v>
      </c>
      <c r="G44" s="30">
        <f>F44/B44</f>
        <v>-0.202148022657863</v>
      </c>
      <c r="H44" s="29">
        <f t="shared" si="7"/>
        <v>-11197.7985714286</v>
      </c>
    </row>
    <row r="45" spans="1:8">
      <c r="A45" s="16"/>
      <c r="B45" s="18"/>
      <c r="C45" s="17"/>
      <c r="D45" s="18"/>
      <c r="E45" s="28"/>
      <c r="F45" s="17"/>
      <c r="G45" s="20"/>
      <c r="H45" s="17"/>
    </row>
    <row r="46" spans="1:8">
      <c r="A46" s="16"/>
      <c r="B46" s="18"/>
      <c r="C46" s="17"/>
      <c r="D46" s="18"/>
      <c r="E46" s="28"/>
      <c r="F46" s="17"/>
      <c r="G46" s="20"/>
      <c r="H46" s="17"/>
    </row>
    <row r="47" spans="1:8">
      <c r="A47" s="26" t="s">
        <v>51</v>
      </c>
      <c r="B47" s="37">
        <f>B28+B44</f>
        <v>60782.0252380952</v>
      </c>
      <c r="C47" s="37">
        <f>C28+C44</f>
        <v>66356</v>
      </c>
      <c r="D47" s="37">
        <f>D28+D44</f>
        <v>44954.2014285714</v>
      </c>
      <c r="E47" s="28">
        <f>D47/C47*100</f>
        <v>67.7470031776651</v>
      </c>
      <c r="F47" s="29">
        <f>D47-B47</f>
        <v>-15827.8238095238</v>
      </c>
      <c r="G47" s="30">
        <f>F47/B47</f>
        <v>-0.26040303440899</v>
      </c>
      <c r="H47" s="29">
        <f>D47-C47</f>
        <v>-21401.7985714286</v>
      </c>
    </row>
    <row r="48" s="2" customFormat="1" spans="1:8">
      <c r="A48" s="38" t="s">
        <v>52</v>
      </c>
      <c r="B48" s="37">
        <f>B47</f>
        <v>60782.0252380952</v>
      </c>
      <c r="C48" s="37">
        <f>C47</f>
        <v>66356</v>
      </c>
      <c r="D48" s="37">
        <f>D47</f>
        <v>44954.2014285714</v>
      </c>
      <c r="E48" s="28">
        <f>D48/C48*100</f>
        <v>67.7470031776651</v>
      </c>
      <c r="F48" s="29">
        <f>D48-B48</f>
        <v>-15827.8238095238</v>
      </c>
      <c r="G48" s="30">
        <f>F48/B48</f>
        <v>-0.26040303440899</v>
      </c>
      <c r="H48" s="29">
        <f>D48-C48</f>
        <v>-21401.7985714286</v>
      </c>
    </row>
  </sheetData>
  <mergeCells count="3">
    <mergeCell ref="A1:H1"/>
    <mergeCell ref="A2:B2"/>
    <mergeCell ref="G2:H2"/>
  </mergeCells>
  <pageMargins left="1.01875" right="0.279166666666667" top="0.75" bottom="0.75" header="0.5" footer="0.46875"/>
  <pageSetup paperSize="9" firstPageNumber="5" orientation="portrait" useFirstPageNumber="1" horizontalDpi="600"/>
  <headerFooter alignWithMargins="0" scaleWithDoc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2020年一般公共预算收入完成情况表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2019-03-22T01:31:00Z</dcterms:created>
  <dcterms:modified xsi:type="dcterms:W3CDTF">2021-04-26T06:04:10Z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A912CC7D9BFB44E0AB72AFA8858893B6</vt:lpwstr>
  </property>
</Properties>
</file>