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90"/>
  </bookViews>
  <sheets>
    <sheet name="2018年一般公共预算收入完成情况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</definedNames>
  <calcPr calcId="144525"/>
</workbook>
</file>

<file path=xl/sharedStrings.xml><?xml version="1.0" encoding="utf-8"?>
<sst xmlns="http://schemas.openxmlformats.org/spreadsheetml/2006/main" count="53">
  <si>
    <t>　　　</t>
  </si>
  <si>
    <t>2018年一般公共预算收入完成情况表</t>
  </si>
  <si>
    <t>单位：万元</t>
  </si>
  <si>
    <t>项目</t>
  </si>
  <si>
    <t>2017年
执行数</t>
  </si>
  <si>
    <t>2018年
预算数</t>
  </si>
  <si>
    <t>全年
完成</t>
  </si>
  <si>
    <t>为预
算%</t>
  </si>
  <si>
    <t>比上年
增减额</t>
  </si>
  <si>
    <t>比上年
增长</t>
  </si>
  <si>
    <t>与预
算比</t>
  </si>
  <si>
    <t>（一）税收收入</t>
  </si>
  <si>
    <t>1、增值税</t>
  </si>
  <si>
    <t>2、改征增值税</t>
  </si>
  <si>
    <t>3、营业税</t>
  </si>
  <si>
    <t>4、企业所得税</t>
  </si>
  <si>
    <t>5、个人所得税</t>
  </si>
  <si>
    <t>6、资源税</t>
  </si>
  <si>
    <t>7、城市维护建设税</t>
  </si>
  <si>
    <t>8、房产税</t>
  </si>
  <si>
    <t>9、印花税</t>
  </si>
  <si>
    <t>10、城镇土地使用税</t>
  </si>
  <si>
    <t>11、土地增值税</t>
  </si>
  <si>
    <t>12、车船使用和牌照税</t>
  </si>
  <si>
    <t>13、耕地占用税</t>
  </si>
  <si>
    <t>14、契税</t>
  </si>
  <si>
    <t>15、其他税收收入</t>
  </si>
  <si>
    <t>（二）非税收入</t>
  </si>
  <si>
    <t>1、专项收入</t>
  </si>
  <si>
    <t>2、行政性收费</t>
  </si>
  <si>
    <t>3、罚没收入</t>
  </si>
  <si>
    <t>4、国有资本经营收入</t>
  </si>
  <si>
    <t>5、国有资产有偿使用收入</t>
  </si>
  <si>
    <t>6、其他收入</t>
  </si>
  <si>
    <t>（三）地方收入合计</t>
  </si>
  <si>
    <t>一)上划中央收入小计</t>
  </si>
  <si>
    <t>1、上划中央增值税</t>
  </si>
  <si>
    <t>2、上划中央改征增值税</t>
  </si>
  <si>
    <t>3、上划中央企业所得税</t>
  </si>
  <si>
    <t>4、上划中央个人所得税</t>
  </si>
  <si>
    <t>5、上划中央营业税</t>
  </si>
  <si>
    <t>二)上划省级收入小计</t>
  </si>
  <si>
    <t>1、上划省增值税</t>
  </si>
  <si>
    <t>2、上划省改征增值税</t>
  </si>
  <si>
    <t>3、上划省营业税</t>
  </si>
  <si>
    <t>4、上划省企业所得税</t>
  </si>
  <si>
    <t>5、上划省个人所得税</t>
  </si>
  <si>
    <t>6、上划省城镇土地使用税</t>
  </si>
  <si>
    <t>7、上划省资源税</t>
  </si>
  <si>
    <t>（四）上划收入合计</t>
  </si>
  <si>
    <t>一、区金库总收入</t>
  </si>
  <si>
    <t>二、经开区50%总收入</t>
  </si>
  <si>
    <t>三、市考核总收入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</si>
</sst>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;_Ѐ"/>
  </numFmts>
  <fonts count="25">
    <font>
      <sz val="12"/>
      <name val="宋体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32" borderId="10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50" applyFont="1" applyFill="1" applyAlignment="1">
      <alignment horizontal="center" vertical="center" wrapText="1"/>
    </xf>
    <xf numFmtId="0" fontId="2" fillId="2" borderId="1" xfId="50" applyFont="1" applyFill="1" applyBorder="1" applyAlignment="1">
      <alignment vertical="center" shrinkToFit="1"/>
    </xf>
    <xf numFmtId="0" fontId="4" fillId="2" borderId="0" xfId="50" applyFont="1" applyFill="1" applyAlignment="1">
      <alignment horizontal="right" vertical="center" wrapText="1"/>
    </xf>
    <xf numFmtId="0" fontId="4" fillId="0" borderId="0" xfId="50" applyFont="1" applyFill="1" applyAlignment="1">
      <alignment horizontal="right" vertical="center" wrapText="1"/>
    </xf>
    <xf numFmtId="0" fontId="2" fillId="2" borderId="0" xfId="50" applyFont="1" applyFill="1" applyBorder="1" applyAlignment="1">
      <alignment vertical="center" wrapText="1"/>
    </xf>
    <xf numFmtId="0" fontId="2" fillId="2" borderId="0" xfId="50" applyFont="1" applyFill="1" applyBorder="1" applyAlignment="1">
      <alignment horizontal="right" vertical="center" wrapText="1"/>
    </xf>
    <xf numFmtId="0" fontId="2" fillId="2" borderId="2" xfId="50" applyFont="1" applyFill="1" applyBorder="1" applyAlignment="1">
      <alignment horizontal="center" vertical="center" shrinkToFi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 shrinkToFit="1"/>
    </xf>
    <xf numFmtId="0" fontId="2" fillId="0" borderId="2" xfId="50" applyFont="1" applyFill="1" applyBorder="1" applyAlignment="1">
      <alignment horizontal="center" vertical="center" wrapText="1" shrinkToFit="1"/>
    </xf>
    <xf numFmtId="0" fontId="2" fillId="0" borderId="2" xfId="49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vertical="center" wrapText="1"/>
    </xf>
    <xf numFmtId="1" fontId="2" fillId="2" borderId="2" xfId="50" applyNumberFormat="1" applyFont="1" applyFill="1" applyBorder="1" applyAlignment="1">
      <alignment vertical="center" shrinkToFit="1"/>
    </xf>
    <xf numFmtId="1" fontId="2" fillId="0" borderId="2" xfId="49" applyNumberFormat="1" applyFont="1" applyFill="1" applyBorder="1" applyAlignment="1">
      <alignment vertical="center" shrinkToFit="1"/>
    </xf>
    <xf numFmtId="176" fontId="2" fillId="0" borderId="2" xfId="49" applyNumberFormat="1" applyFont="1" applyFill="1" applyBorder="1" applyAlignment="1">
      <alignment vertical="center" wrapText="1"/>
    </xf>
    <xf numFmtId="10" fontId="2" fillId="2" borderId="2" xfId="11" applyNumberFormat="1" applyFont="1" applyFill="1" applyBorder="1" applyAlignment="1">
      <alignment horizontal="right" vertical="center" shrinkToFit="1"/>
    </xf>
    <xf numFmtId="0" fontId="2" fillId="2" borderId="2" xfId="50" applyFont="1" applyFill="1" applyBorder="1" applyAlignment="1">
      <alignment horizontal="left" vertical="center" wrapText="1"/>
    </xf>
    <xf numFmtId="1" fontId="2" fillId="2" borderId="2" xfId="49" applyNumberFormat="1" applyFont="1" applyFill="1" applyBorder="1" applyAlignment="1">
      <alignment vertical="center" shrinkToFit="1"/>
    </xf>
    <xf numFmtId="0" fontId="2" fillId="0" borderId="0" xfId="49" applyFont="1" applyFill="1" applyAlignment="1">
      <alignment vertical="center"/>
    </xf>
    <xf numFmtId="1" fontId="2" fillId="0" borderId="2" xfId="50" applyNumberFormat="1" applyFont="1" applyFill="1" applyBorder="1" applyAlignment="1">
      <alignment vertical="center" shrinkToFit="1"/>
    </xf>
    <xf numFmtId="0" fontId="2" fillId="0" borderId="2" xfId="51" applyFont="1" applyFill="1" applyBorder="1" applyAlignment="1">
      <alignment vertical="center" wrapText="1"/>
    </xf>
    <xf numFmtId="0" fontId="4" fillId="2" borderId="2" xfId="50" applyFont="1" applyFill="1" applyBorder="1" applyAlignment="1">
      <alignment horizontal="center" vertical="center" wrapText="1"/>
    </xf>
    <xf numFmtId="177" fontId="4" fillId="0" borderId="2" xfId="50" applyNumberFormat="1" applyFont="1" applyFill="1" applyBorder="1" applyAlignment="1">
      <alignment vertical="center"/>
    </xf>
    <xf numFmtId="0" fontId="4" fillId="2" borderId="2" xfId="50" applyFont="1" applyFill="1" applyBorder="1" applyAlignment="1">
      <alignment vertical="center"/>
    </xf>
    <xf numFmtId="176" fontId="4" fillId="0" borderId="2" xfId="49" applyNumberFormat="1" applyFont="1" applyFill="1" applyBorder="1" applyAlignment="1">
      <alignment vertical="center" wrapText="1"/>
    </xf>
    <xf numFmtId="1" fontId="4" fillId="2" borderId="2" xfId="50" applyNumberFormat="1" applyFont="1" applyFill="1" applyBorder="1" applyAlignment="1">
      <alignment vertical="center" shrinkToFit="1"/>
    </xf>
    <xf numFmtId="10" fontId="4" fillId="2" borderId="2" xfId="11" applyNumberFormat="1" applyFont="1" applyFill="1" applyBorder="1" applyAlignment="1">
      <alignment horizontal="right" vertical="center" shrinkToFit="1"/>
    </xf>
    <xf numFmtId="0" fontId="2" fillId="2" borderId="2" xfId="50" applyFont="1" applyFill="1" applyBorder="1" applyAlignment="1">
      <alignment vertical="center"/>
    </xf>
    <xf numFmtId="1" fontId="2" fillId="0" borderId="2" xfId="50" applyNumberFormat="1" applyFont="1" applyFill="1" applyBorder="1" applyAlignment="1">
      <alignment vertical="center"/>
    </xf>
    <xf numFmtId="1" fontId="2" fillId="2" borderId="2" xfId="5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0年1-6月预算执行情况" xfId="49"/>
    <cellStyle name="常规_2009年1-12月预算执行情况" xfId="50"/>
    <cellStyle name="常规_邵阳市双清区2009年综合财政预算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H46"/>
  <sheetViews>
    <sheetView tabSelected="1" zoomScale="130" zoomScaleNormal="130" topLeftCell="A25" workbookViewId="0">
      <selection activeCell="K44" sqref="K44"/>
    </sheetView>
  </sheetViews>
  <sheetFormatPr defaultColWidth="9" defaultRowHeight="14.25" outlineLevelCol="7"/>
  <cols>
    <col min="1" max="1" width="23.1916666666667" style="1" customWidth="1"/>
    <col min="2" max="3" width="8.04166666666667" style="1" customWidth="1"/>
    <col min="4" max="4" width="8.04166666666667" style="2" customWidth="1"/>
    <col min="5" max="5" width="9.25" style="2" customWidth="1"/>
    <col min="6" max="6" width="7" style="1" customWidth="1"/>
    <col min="7" max="7" width="8.475" style="1" customWidth="1"/>
    <col min="8" max="8" width="6.875" style="1" customWidth="1"/>
    <col min="9" max="16384" width="9" style="1"/>
  </cols>
  <sheetData>
    <row r="1" spans="1:2">
      <c r="A1" s="3"/>
      <c r="B1" s="1" t="s">
        <v>0</v>
      </c>
    </row>
    <row r="2" ht="28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/>
      <c r="B3" s="5"/>
      <c r="C3" s="6"/>
      <c r="D3" s="7"/>
      <c r="E3" s="7"/>
      <c r="F3" s="8"/>
      <c r="G3" s="9" t="s">
        <v>2</v>
      </c>
      <c r="H3" s="9"/>
    </row>
    <row r="4" ht="28.5" spans="1:8">
      <c r="A4" s="10" t="s">
        <v>3</v>
      </c>
      <c r="B4" s="11" t="s">
        <v>4</v>
      </c>
      <c r="C4" s="12" t="s">
        <v>5</v>
      </c>
      <c r="D4" s="13" t="s">
        <v>6</v>
      </c>
      <c r="E4" s="14" t="s">
        <v>7</v>
      </c>
      <c r="F4" s="12" t="s">
        <v>8</v>
      </c>
      <c r="G4" s="12" t="s">
        <v>9</v>
      </c>
      <c r="H4" s="12" t="s">
        <v>10</v>
      </c>
    </row>
    <row r="5" ht="15" customHeight="1" spans="1:8">
      <c r="A5" s="15" t="s">
        <v>11</v>
      </c>
      <c r="B5" s="16">
        <f>SUM(B6:B20)</f>
        <v>17646</v>
      </c>
      <c r="C5" s="17">
        <f>SUM(C6:C20)</f>
        <v>20638</v>
      </c>
      <c r="D5" s="16">
        <f>SUM(D6:D20)</f>
        <v>21105</v>
      </c>
      <c r="E5" s="18">
        <f t="shared" ref="E5:E7" si="0">D5/C5*100</f>
        <v>102.262816164357</v>
      </c>
      <c r="F5" s="16">
        <f t="shared" ref="F5:F18" si="1">D5-B5</f>
        <v>3459</v>
      </c>
      <c r="G5" s="19">
        <f t="shared" ref="G5:G18" si="2">F5/B5</f>
        <v>0.196021761305678</v>
      </c>
      <c r="H5" s="16">
        <f t="shared" ref="H5:H18" si="3">D5-C5</f>
        <v>467</v>
      </c>
    </row>
    <row r="6" ht="14" customHeight="1" spans="1:8">
      <c r="A6" s="20" t="s">
        <v>12</v>
      </c>
      <c r="B6" s="21">
        <v>3694</v>
      </c>
      <c r="C6" s="17">
        <v>4600</v>
      </c>
      <c r="D6" s="21">
        <v>4028</v>
      </c>
      <c r="E6" s="18">
        <f t="shared" si="0"/>
        <v>87.5652173913043</v>
      </c>
      <c r="F6" s="16">
        <f t="shared" si="1"/>
        <v>334</v>
      </c>
      <c r="G6" s="19">
        <f t="shared" si="2"/>
        <v>0.0904168922577152</v>
      </c>
      <c r="H6" s="16">
        <f t="shared" si="3"/>
        <v>-572</v>
      </c>
    </row>
    <row r="7" spans="1:8">
      <c r="A7" s="20" t="s">
        <v>13</v>
      </c>
      <c r="B7" s="21">
        <v>4213</v>
      </c>
      <c r="C7" s="17">
        <v>5300</v>
      </c>
      <c r="D7" s="21">
        <v>6223</v>
      </c>
      <c r="E7" s="18">
        <f t="shared" si="0"/>
        <v>117.415094339623</v>
      </c>
      <c r="F7" s="16">
        <f t="shared" si="1"/>
        <v>2010</v>
      </c>
      <c r="G7" s="19">
        <f t="shared" si="2"/>
        <v>0.47709470685972</v>
      </c>
      <c r="H7" s="16">
        <f t="shared" si="3"/>
        <v>923</v>
      </c>
    </row>
    <row r="8" spans="1:8">
      <c r="A8" s="20" t="s">
        <v>14</v>
      </c>
      <c r="B8" s="21">
        <v>611</v>
      </c>
      <c r="C8" s="17"/>
      <c r="D8" s="21">
        <v>51</v>
      </c>
      <c r="E8" s="18"/>
      <c r="F8" s="16">
        <f t="shared" si="1"/>
        <v>-560</v>
      </c>
      <c r="G8" s="19">
        <f t="shared" si="2"/>
        <v>-0.916530278232406</v>
      </c>
      <c r="H8" s="16">
        <f t="shared" si="3"/>
        <v>51</v>
      </c>
    </row>
    <row r="9" spans="1:8">
      <c r="A9" s="20" t="s">
        <v>15</v>
      </c>
      <c r="B9" s="21">
        <v>938</v>
      </c>
      <c r="C9" s="17">
        <v>1100</v>
      </c>
      <c r="D9" s="21">
        <v>1726</v>
      </c>
      <c r="E9" s="18">
        <f t="shared" ref="E9:E18" si="4">D9/C9*100</f>
        <v>156.909090909091</v>
      </c>
      <c r="F9" s="16">
        <f t="shared" si="1"/>
        <v>788</v>
      </c>
      <c r="G9" s="19">
        <f t="shared" si="2"/>
        <v>0.840085287846482</v>
      </c>
      <c r="H9" s="16">
        <f t="shared" si="3"/>
        <v>626</v>
      </c>
    </row>
    <row r="10" spans="1:8">
      <c r="A10" s="20" t="s">
        <v>16</v>
      </c>
      <c r="B10" s="21">
        <v>1132</v>
      </c>
      <c r="C10" s="17">
        <v>1350</v>
      </c>
      <c r="D10" s="21">
        <v>1234</v>
      </c>
      <c r="E10" s="18">
        <f t="shared" si="4"/>
        <v>91.4074074074074</v>
      </c>
      <c r="F10" s="16">
        <f t="shared" si="1"/>
        <v>102</v>
      </c>
      <c r="G10" s="19">
        <f t="shared" si="2"/>
        <v>0.0901060070671378</v>
      </c>
      <c r="H10" s="16">
        <f t="shared" si="3"/>
        <v>-116</v>
      </c>
    </row>
    <row r="11" spans="1:8">
      <c r="A11" s="20" t="s">
        <v>17</v>
      </c>
      <c r="B11" s="21">
        <v>2</v>
      </c>
      <c r="C11" s="17"/>
      <c r="D11" s="21"/>
      <c r="E11" s="18"/>
      <c r="F11" s="16">
        <f t="shared" si="1"/>
        <v>-2</v>
      </c>
      <c r="G11" s="19">
        <f t="shared" si="2"/>
        <v>-1</v>
      </c>
      <c r="H11" s="16">
        <f t="shared" si="3"/>
        <v>0</v>
      </c>
    </row>
    <row r="12" spans="1:8">
      <c r="A12" s="20" t="s">
        <v>18</v>
      </c>
      <c r="B12" s="21">
        <v>648</v>
      </c>
      <c r="C12" s="17">
        <v>763</v>
      </c>
      <c r="D12" s="21">
        <v>813</v>
      </c>
      <c r="E12" s="18">
        <f t="shared" si="4"/>
        <v>106.553079947575</v>
      </c>
      <c r="F12" s="16">
        <f t="shared" si="1"/>
        <v>165</v>
      </c>
      <c r="G12" s="19">
        <f t="shared" si="2"/>
        <v>0.25462962962963</v>
      </c>
      <c r="H12" s="16">
        <f t="shared" si="3"/>
        <v>50</v>
      </c>
    </row>
    <row r="13" spans="1:8">
      <c r="A13" s="20" t="s">
        <v>19</v>
      </c>
      <c r="B13" s="21">
        <v>677</v>
      </c>
      <c r="C13" s="17">
        <v>810</v>
      </c>
      <c r="D13" s="21">
        <v>865</v>
      </c>
      <c r="E13" s="18">
        <f t="shared" si="4"/>
        <v>106.79012345679</v>
      </c>
      <c r="F13" s="16">
        <f t="shared" si="1"/>
        <v>188</v>
      </c>
      <c r="G13" s="19">
        <f t="shared" si="2"/>
        <v>0.277695716395864</v>
      </c>
      <c r="H13" s="16">
        <f t="shared" si="3"/>
        <v>55</v>
      </c>
    </row>
    <row r="14" spans="1:8">
      <c r="A14" s="20" t="s">
        <v>20</v>
      </c>
      <c r="B14" s="21">
        <v>419</v>
      </c>
      <c r="C14" s="17">
        <v>510</v>
      </c>
      <c r="D14" s="21">
        <v>560</v>
      </c>
      <c r="E14" s="18">
        <f t="shared" si="4"/>
        <v>109.803921568627</v>
      </c>
      <c r="F14" s="16">
        <f t="shared" si="1"/>
        <v>141</v>
      </c>
      <c r="G14" s="19">
        <f t="shared" si="2"/>
        <v>0.336515513126492</v>
      </c>
      <c r="H14" s="16">
        <f t="shared" si="3"/>
        <v>50</v>
      </c>
    </row>
    <row r="15" spans="1:8">
      <c r="A15" s="20" t="s">
        <v>21</v>
      </c>
      <c r="B15" s="21">
        <v>646</v>
      </c>
      <c r="C15" s="17">
        <v>745</v>
      </c>
      <c r="D15" s="21">
        <v>677</v>
      </c>
      <c r="E15" s="18">
        <f t="shared" si="4"/>
        <v>90.8724832214765</v>
      </c>
      <c r="F15" s="16">
        <f t="shared" si="1"/>
        <v>31</v>
      </c>
      <c r="G15" s="19">
        <f t="shared" si="2"/>
        <v>0.0479876160990712</v>
      </c>
      <c r="H15" s="16">
        <f t="shared" si="3"/>
        <v>-68</v>
      </c>
    </row>
    <row r="16" spans="1:8">
      <c r="A16" s="20" t="s">
        <v>22</v>
      </c>
      <c r="B16" s="21">
        <v>2470</v>
      </c>
      <c r="C16" s="17">
        <v>2920</v>
      </c>
      <c r="D16" s="21">
        <v>3796</v>
      </c>
      <c r="E16" s="18">
        <f t="shared" si="4"/>
        <v>130</v>
      </c>
      <c r="F16" s="16">
        <f t="shared" si="1"/>
        <v>1326</v>
      </c>
      <c r="G16" s="19">
        <f t="shared" si="2"/>
        <v>0.536842105263158</v>
      </c>
      <c r="H16" s="16">
        <f t="shared" si="3"/>
        <v>876</v>
      </c>
    </row>
    <row r="17" spans="1:8">
      <c r="A17" s="20" t="s">
        <v>23</v>
      </c>
      <c r="B17" s="21">
        <v>1133</v>
      </c>
      <c r="C17" s="17">
        <v>1300</v>
      </c>
      <c r="D17" s="21">
        <v>1017</v>
      </c>
      <c r="E17" s="18">
        <f t="shared" si="4"/>
        <v>78.2307692307692</v>
      </c>
      <c r="F17" s="16">
        <f t="shared" si="1"/>
        <v>-116</v>
      </c>
      <c r="G17" s="19">
        <f t="shared" si="2"/>
        <v>-0.102383053839365</v>
      </c>
      <c r="H17" s="16">
        <f t="shared" si="3"/>
        <v>-283</v>
      </c>
    </row>
    <row r="18" spans="1:8">
      <c r="A18" s="20" t="s">
        <v>24</v>
      </c>
      <c r="B18" s="21">
        <v>1063</v>
      </c>
      <c r="C18" s="17">
        <v>1240</v>
      </c>
      <c r="D18" s="21">
        <v>115</v>
      </c>
      <c r="E18" s="18">
        <f t="shared" si="4"/>
        <v>9.2741935483871</v>
      </c>
      <c r="F18" s="16">
        <f t="shared" si="1"/>
        <v>-948</v>
      </c>
      <c r="G18" s="19">
        <f t="shared" si="2"/>
        <v>-0.891815616180621</v>
      </c>
      <c r="H18" s="16">
        <f t="shared" si="3"/>
        <v>-1125</v>
      </c>
    </row>
    <row r="19" spans="1:8">
      <c r="A19" s="20" t="s">
        <v>25</v>
      </c>
      <c r="B19" s="21"/>
      <c r="C19" s="17"/>
      <c r="D19" s="21"/>
      <c r="E19" s="18"/>
      <c r="F19" s="16"/>
      <c r="G19" s="19"/>
      <c r="H19" s="16"/>
    </row>
    <row r="20" spans="1:8">
      <c r="A20" s="20" t="s">
        <v>26</v>
      </c>
      <c r="B20" s="21"/>
      <c r="C20" s="22"/>
      <c r="D20" s="21"/>
      <c r="E20" s="18"/>
      <c r="F20" s="16"/>
      <c r="G20" s="19"/>
      <c r="H20" s="16"/>
    </row>
    <row r="21" ht="14" customHeight="1" spans="1:8">
      <c r="A21" s="15" t="s">
        <v>27</v>
      </c>
      <c r="B21" s="16">
        <f>SUM(B22:B27)</f>
        <v>20335</v>
      </c>
      <c r="C21" s="17">
        <f>SUM(C22:C27)</f>
        <v>19603</v>
      </c>
      <c r="D21" s="16">
        <f>SUM(D22:D27)</f>
        <v>12885</v>
      </c>
      <c r="E21" s="18">
        <f t="shared" ref="E21:E24" si="5">D21/C21*100</f>
        <v>65.7297352446054</v>
      </c>
      <c r="F21" s="16">
        <f t="shared" ref="F21:F46" si="6">D21-B21</f>
        <v>-7450</v>
      </c>
      <c r="G21" s="19">
        <f t="shared" ref="G21:G24" si="7">F21/B21</f>
        <v>-0.366363412835014</v>
      </c>
      <c r="H21" s="16">
        <f t="shared" ref="H21:H46" si="8">D21-C21</f>
        <v>-6718</v>
      </c>
    </row>
    <row r="22" spans="1:8">
      <c r="A22" s="20" t="s">
        <v>28</v>
      </c>
      <c r="B22" s="21">
        <v>1359</v>
      </c>
      <c r="C22" s="17">
        <v>1550</v>
      </c>
      <c r="D22" s="21">
        <v>1535</v>
      </c>
      <c r="E22" s="18">
        <f t="shared" si="5"/>
        <v>99.0322580645161</v>
      </c>
      <c r="F22" s="16">
        <f t="shared" si="6"/>
        <v>176</v>
      </c>
      <c r="G22" s="19">
        <f t="shared" si="7"/>
        <v>0.129506990434143</v>
      </c>
      <c r="H22" s="16">
        <f t="shared" si="8"/>
        <v>-15</v>
      </c>
    </row>
    <row r="23" spans="1:8">
      <c r="A23" s="20" t="s">
        <v>29</v>
      </c>
      <c r="B23" s="21">
        <v>1011</v>
      </c>
      <c r="C23" s="17">
        <v>765</v>
      </c>
      <c r="D23" s="21">
        <v>854</v>
      </c>
      <c r="E23" s="18">
        <f t="shared" si="5"/>
        <v>111.633986928105</v>
      </c>
      <c r="F23" s="16">
        <f t="shared" si="6"/>
        <v>-157</v>
      </c>
      <c r="G23" s="19">
        <f t="shared" si="7"/>
        <v>-0.155291790306627</v>
      </c>
      <c r="H23" s="16">
        <f t="shared" si="8"/>
        <v>89</v>
      </c>
    </row>
    <row r="24" spans="1:8">
      <c r="A24" s="20" t="s">
        <v>30</v>
      </c>
      <c r="B24" s="21">
        <v>583</v>
      </c>
      <c r="C24" s="17">
        <v>293</v>
      </c>
      <c r="D24" s="21">
        <v>1124</v>
      </c>
      <c r="E24" s="18">
        <f t="shared" si="5"/>
        <v>383.617747440273</v>
      </c>
      <c r="F24" s="16">
        <f t="shared" si="6"/>
        <v>541</v>
      </c>
      <c r="G24" s="19">
        <f t="shared" si="7"/>
        <v>0.927958833619211</v>
      </c>
      <c r="H24" s="16">
        <f t="shared" si="8"/>
        <v>831</v>
      </c>
    </row>
    <row r="25" s="1" customFormat="1" spans="1:8">
      <c r="A25" s="20" t="s">
        <v>31</v>
      </c>
      <c r="B25" s="21"/>
      <c r="C25" s="17"/>
      <c r="D25" s="21"/>
      <c r="E25" s="18"/>
      <c r="F25" s="16">
        <f t="shared" si="6"/>
        <v>0</v>
      </c>
      <c r="G25" s="19"/>
      <c r="H25" s="16">
        <f t="shared" si="8"/>
        <v>0</v>
      </c>
    </row>
    <row r="26" ht="14" customHeight="1" spans="1:8">
      <c r="A26" s="20" t="s">
        <v>32</v>
      </c>
      <c r="B26" s="21">
        <v>5134</v>
      </c>
      <c r="C26" s="17">
        <v>7278</v>
      </c>
      <c r="D26" s="21">
        <v>539</v>
      </c>
      <c r="E26" s="18">
        <f t="shared" ref="E26:E33" si="9">D26/C26*100</f>
        <v>7.40588073646606</v>
      </c>
      <c r="F26" s="16">
        <f t="shared" si="6"/>
        <v>-4595</v>
      </c>
      <c r="G26" s="19">
        <f t="shared" ref="G26:G41" si="10">F26/B26</f>
        <v>-0.89501363459291</v>
      </c>
      <c r="H26" s="16">
        <f t="shared" si="8"/>
        <v>-6739</v>
      </c>
    </row>
    <row r="27" spans="1:8">
      <c r="A27" s="20" t="s">
        <v>33</v>
      </c>
      <c r="B27" s="21">
        <v>12248</v>
      </c>
      <c r="C27" s="17">
        <v>9717</v>
      </c>
      <c r="D27" s="21">
        <v>8833</v>
      </c>
      <c r="E27" s="18">
        <f t="shared" si="9"/>
        <v>90.9025419368118</v>
      </c>
      <c r="F27" s="16">
        <f t="shared" si="6"/>
        <v>-3415</v>
      </c>
      <c r="G27" s="19">
        <f t="shared" si="10"/>
        <v>-0.278821032005225</v>
      </c>
      <c r="H27" s="16">
        <f t="shared" si="8"/>
        <v>-884</v>
      </c>
    </row>
    <row r="28" spans="1:8">
      <c r="A28" s="15" t="s">
        <v>34</v>
      </c>
      <c r="B28" s="23">
        <f>B5+B21</f>
        <v>37981</v>
      </c>
      <c r="C28" s="16">
        <f>C5+C21</f>
        <v>40241</v>
      </c>
      <c r="D28" s="23">
        <f>D5+D21</f>
        <v>33990</v>
      </c>
      <c r="E28" s="18">
        <f t="shared" si="9"/>
        <v>84.4660917969235</v>
      </c>
      <c r="F28" s="16">
        <f t="shared" si="6"/>
        <v>-3991</v>
      </c>
      <c r="G28" s="19">
        <f t="shared" si="10"/>
        <v>-0.105078855217082</v>
      </c>
      <c r="H28" s="16">
        <f t="shared" si="8"/>
        <v>-6251</v>
      </c>
    </row>
    <row r="29" spans="1:8">
      <c r="A29" s="15" t="s">
        <v>35</v>
      </c>
      <c r="B29" s="23">
        <f>SUM(B30:B34)</f>
        <v>15795</v>
      </c>
      <c r="C29" s="16">
        <f>SUM(C30:C34)</f>
        <v>18450</v>
      </c>
      <c r="D29" s="23">
        <f>SUM(D30:D34)</f>
        <v>20080</v>
      </c>
      <c r="E29" s="18">
        <f t="shared" si="9"/>
        <v>108.834688346883</v>
      </c>
      <c r="F29" s="16">
        <f t="shared" si="6"/>
        <v>4285</v>
      </c>
      <c r="G29" s="19">
        <f t="shared" si="10"/>
        <v>0.271288382399493</v>
      </c>
      <c r="H29" s="16">
        <f t="shared" si="8"/>
        <v>1630</v>
      </c>
    </row>
    <row r="30" spans="1:8">
      <c r="A30" s="24" t="s">
        <v>36</v>
      </c>
      <c r="B30" s="23">
        <v>4926</v>
      </c>
      <c r="C30" s="16">
        <v>6133</v>
      </c>
      <c r="D30" s="23">
        <v>5371</v>
      </c>
      <c r="E30" s="18">
        <f t="shared" si="9"/>
        <v>87.575411707158</v>
      </c>
      <c r="F30" s="16">
        <f t="shared" si="6"/>
        <v>445</v>
      </c>
      <c r="G30" s="19">
        <f t="shared" si="10"/>
        <v>0.0903369874137231</v>
      </c>
      <c r="H30" s="16">
        <f t="shared" si="8"/>
        <v>-762</v>
      </c>
    </row>
    <row r="31" spans="1:8">
      <c r="A31" s="24" t="s">
        <v>37</v>
      </c>
      <c r="B31" s="23">
        <v>5617</v>
      </c>
      <c r="C31" s="16">
        <v>7067</v>
      </c>
      <c r="D31" s="23">
        <v>8297</v>
      </c>
      <c r="E31" s="18">
        <f t="shared" si="9"/>
        <v>117.404839394368</v>
      </c>
      <c r="F31" s="16">
        <f t="shared" si="6"/>
        <v>2680</v>
      </c>
      <c r="G31" s="19">
        <f t="shared" si="10"/>
        <v>0.477123019405377</v>
      </c>
      <c r="H31" s="16">
        <f t="shared" si="8"/>
        <v>1230</v>
      </c>
    </row>
    <row r="32" spans="1:8">
      <c r="A32" s="24" t="s">
        <v>38</v>
      </c>
      <c r="B32" s="17">
        <v>2010</v>
      </c>
      <c r="C32" s="21">
        <v>2357</v>
      </c>
      <c r="D32" s="17">
        <v>3699</v>
      </c>
      <c r="E32" s="18">
        <f t="shared" si="9"/>
        <v>156.936784047518</v>
      </c>
      <c r="F32" s="16">
        <f t="shared" si="6"/>
        <v>1689</v>
      </c>
      <c r="G32" s="19">
        <f t="shared" si="10"/>
        <v>0.840298507462687</v>
      </c>
      <c r="H32" s="16">
        <f t="shared" si="8"/>
        <v>1342</v>
      </c>
    </row>
    <row r="33" spans="1:8">
      <c r="A33" s="24" t="s">
        <v>39</v>
      </c>
      <c r="B33" s="17">
        <v>2427</v>
      </c>
      <c r="C33" s="21">
        <v>2893</v>
      </c>
      <c r="D33" s="17">
        <v>2645</v>
      </c>
      <c r="E33" s="18">
        <f t="shared" si="9"/>
        <v>91.4275838230211</v>
      </c>
      <c r="F33" s="16">
        <f t="shared" si="6"/>
        <v>218</v>
      </c>
      <c r="G33" s="19">
        <f t="shared" si="10"/>
        <v>0.0898228265348166</v>
      </c>
      <c r="H33" s="16">
        <f t="shared" si="8"/>
        <v>-248</v>
      </c>
    </row>
    <row r="34" spans="1:8">
      <c r="A34" s="24" t="s">
        <v>40</v>
      </c>
      <c r="B34" s="17">
        <v>815</v>
      </c>
      <c r="C34" s="21"/>
      <c r="D34" s="17">
        <v>68</v>
      </c>
      <c r="E34" s="18"/>
      <c r="F34" s="16">
        <f t="shared" si="6"/>
        <v>-747</v>
      </c>
      <c r="G34" s="19">
        <f t="shared" si="10"/>
        <v>-0.916564417177914</v>
      </c>
      <c r="H34" s="16">
        <f t="shared" si="8"/>
        <v>68</v>
      </c>
    </row>
    <row r="35" spans="1:8">
      <c r="A35" s="15" t="s">
        <v>41</v>
      </c>
      <c r="B35" s="23">
        <f>SUM(B36:B42)</f>
        <v>4004.66666666667</v>
      </c>
      <c r="C35" s="16">
        <f>SUM(C36:C42)</f>
        <v>4669</v>
      </c>
      <c r="D35" s="23">
        <f>SUM(D36:D42)</f>
        <v>4992.71428571429</v>
      </c>
      <c r="E35" s="18">
        <f t="shared" ref="E35:E37" si="11">D35/C35*100</f>
        <v>106.933268059848</v>
      </c>
      <c r="F35" s="16">
        <f t="shared" si="6"/>
        <v>988.047619047619</v>
      </c>
      <c r="G35" s="19">
        <f t="shared" si="10"/>
        <v>0.246724060025209</v>
      </c>
      <c r="H35" s="16">
        <f t="shared" si="8"/>
        <v>323.714285714285</v>
      </c>
    </row>
    <row r="36" spans="1:8">
      <c r="A36" s="24" t="s">
        <v>42</v>
      </c>
      <c r="B36" s="17">
        <v>1232</v>
      </c>
      <c r="C36" s="21">
        <v>1533</v>
      </c>
      <c r="D36" s="17">
        <f t="shared" ref="D36:D38" si="12">D6*0.125/0.375</f>
        <v>1342.66666666667</v>
      </c>
      <c r="E36" s="18">
        <f t="shared" si="11"/>
        <v>87.5842574472712</v>
      </c>
      <c r="F36" s="16">
        <f t="shared" si="6"/>
        <v>110.666666666667</v>
      </c>
      <c r="G36" s="19">
        <f t="shared" si="10"/>
        <v>0.0898268398268399</v>
      </c>
      <c r="H36" s="16">
        <f t="shared" si="8"/>
        <v>-190.333333333333</v>
      </c>
    </row>
    <row r="37" spans="1:8">
      <c r="A37" s="24" t="s">
        <v>43</v>
      </c>
      <c r="B37" s="17">
        <f>B7*0.125/0.375</f>
        <v>1404.33333333333</v>
      </c>
      <c r="C37" s="21">
        <v>1767</v>
      </c>
      <c r="D37" s="17">
        <f t="shared" si="12"/>
        <v>2074.33333333333</v>
      </c>
      <c r="E37" s="18">
        <f t="shared" si="11"/>
        <v>117.39294472741</v>
      </c>
      <c r="F37" s="16">
        <f t="shared" si="6"/>
        <v>670</v>
      </c>
      <c r="G37" s="19">
        <f t="shared" si="10"/>
        <v>0.47709470685972</v>
      </c>
      <c r="H37" s="16">
        <f t="shared" si="8"/>
        <v>307.333333333333</v>
      </c>
    </row>
    <row r="38" spans="1:8">
      <c r="A38" s="24" t="s">
        <v>44</v>
      </c>
      <c r="B38" s="17">
        <f>B8*0.125/0.375</f>
        <v>203.666666666667</v>
      </c>
      <c r="C38" s="21"/>
      <c r="D38" s="17">
        <f t="shared" si="12"/>
        <v>17</v>
      </c>
      <c r="E38" s="18"/>
      <c r="F38" s="16">
        <f t="shared" si="6"/>
        <v>-186.666666666667</v>
      </c>
      <c r="G38" s="19">
        <f t="shared" si="10"/>
        <v>-0.916530278232406</v>
      </c>
      <c r="H38" s="16">
        <f t="shared" si="8"/>
        <v>17</v>
      </c>
    </row>
    <row r="39" spans="1:8">
      <c r="A39" s="24" t="s">
        <v>45</v>
      </c>
      <c r="B39" s="17">
        <f>B9*0.12/0.28</f>
        <v>402</v>
      </c>
      <c r="C39" s="21">
        <v>471</v>
      </c>
      <c r="D39" s="17">
        <f>D9*0.12/0.28</f>
        <v>739.714285714286</v>
      </c>
      <c r="E39" s="18">
        <f t="shared" ref="E39:E41" si="13">D39/C39*100</f>
        <v>157.05186533212</v>
      </c>
      <c r="F39" s="16">
        <f t="shared" si="6"/>
        <v>337.714285714286</v>
      </c>
      <c r="G39" s="19">
        <f t="shared" si="10"/>
        <v>0.840085287846482</v>
      </c>
      <c r="H39" s="16">
        <f t="shared" si="8"/>
        <v>268.714285714286</v>
      </c>
    </row>
    <row r="40" spans="1:8">
      <c r="A40" s="24" t="s">
        <v>46</v>
      </c>
      <c r="B40" s="17">
        <f>B10*0.12/0.28</f>
        <v>485.142857142857</v>
      </c>
      <c r="C40" s="21">
        <v>579</v>
      </c>
      <c r="D40" s="17">
        <f>D10*0.12/0.28</f>
        <v>528.857142857143</v>
      </c>
      <c r="E40" s="18">
        <f t="shared" si="13"/>
        <v>91.339748334567</v>
      </c>
      <c r="F40" s="16">
        <f t="shared" si="6"/>
        <v>43.7142857142857</v>
      </c>
      <c r="G40" s="19">
        <f t="shared" si="10"/>
        <v>0.0901060070671377</v>
      </c>
      <c r="H40" s="16">
        <f t="shared" si="8"/>
        <v>-50.1428571428572</v>
      </c>
    </row>
    <row r="41" ht="16" customHeight="1" spans="1:8">
      <c r="A41" s="24" t="s">
        <v>47</v>
      </c>
      <c r="B41" s="17">
        <f>B15*0.3/0.7</f>
        <v>276.857142857143</v>
      </c>
      <c r="C41" s="21">
        <v>319</v>
      </c>
      <c r="D41" s="17">
        <f>D15*0.3/0.7</f>
        <v>290.142857142857</v>
      </c>
      <c r="E41" s="18">
        <f t="shared" si="13"/>
        <v>90.9538737124944</v>
      </c>
      <c r="F41" s="16">
        <f t="shared" si="6"/>
        <v>13.2857142857143</v>
      </c>
      <c r="G41" s="19">
        <f t="shared" si="10"/>
        <v>0.0479876160990714</v>
      </c>
      <c r="H41" s="16">
        <f t="shared" si="8"/>
        <v>-28.8571428571428</v>
      </c>
    </row>
    <row r="42" spans="1:8">
      <c r="A42" s="24" t="s">
        <v>48</v>
      </c>
      <c r="B42" s="17">
        <f>B11*0.25/0.75</f>
        <v>0.666666666666667</v>
      </c>
      <c r="C42" s="21"/>
      <c r="D42" s="17">
        <f>D11*0.25/0.75</f>
        <v>0</v>
      </c>
      <c r="E42" s="18"/>
      <c r="F42" s="16">
        <f t="shared" si="6"/>
        <v>-0.666666666666667</v>
      </c>
      <c r="G42" s="19"/>
      <c r="H42" s="16">
        <f t="shared" si="8"/>
        <v>0</v>
      </c>
    </row>
    <row r="43" spans="1:8">
      <c r="A43" s="15" t="s">
        <v>49</v>
      </c>
      <c r="B43" s="23">
        <f>B29+B35</f>
        <v>19799.6666666667</v>
      </c>
      <c r="C43" s="16">
        <f>C29+C35</f>
        <v>23119</v>
      </c>
      <c r="D43" s="23">
        <f>D29+D35</f>
        <v>25072.7142857143</v>
      </c>
      <c r="E43" s="18">
        <f t="shared" ref="E43:E46" si="14">D43/C43*100</f>
        <v>108.450686819128</v>
      </c>
      <c r="F43" s="16">
        <f t="shared" si="6"/>
        <v>5273.04761904762</v>
      </c>
      <c r="G43" s="19">
        <f t="shared" ref="G43:G46" si="15">F43/B43</f>
        <v>0.266320019817554</v>
      </c>
      <c r="H43" s="16">
        <f t="shared" si="8"/>
        <v>1953.71428571429</v>
      </c>
    </row>
    <row r="44" spans="1:8">
      <c r="A44" s="25" t="s">
        <v>50</v>
      </c>
      <c r="B44" s="26">
        <f>B28+B43</f>
        <v>57780.6666666667</v>
      </c>
      <c r="C44" s="27">
        <f>C28+C43</f>
        <v>63360</v>
      </c>
      <c r="D44" s="26">
        <f>D28+D43</f>
        <v>59062.7142857143</v>
      </c>
      <c r="E44" s="28">
        <f t="shared" si="14"/>
        <v>93.2176677489177</v>
      </c>
      <c r="F44" s="29">
        <f t="shared" si="6"/>
        <v>1282.04761904763</v>
      </c>
      <c r="G44" s="30">
        <f t="shared" si="15"/>
        <v>0.0221881763054706</v>
      </c>
      <c r="H44" s="29">
        <f t="shared" si="8"/>
        <v>-4297.28571428571</v>
      </c>
    </row>
    <row r="45" spans="1:8">
      <c r="A45" s="10" t="s">
        <v>51</v>
      </c>
      <c r="B45" s="31">
        <v>18390</v>
      </c>
      <c r="C45" s="31">
        <v>19920</v>
      </c>
      <c r="D45" s="31">
        <v>26160</v>
      </c>
      <c r="E45" s="18">
        <f t="shared" si="14"/>
        <v>131.325301204819</v>
      </c>
      <c r="F45" s="16">
        <f t="shared" si="6"/>
        <v>7770</v>
      </c>
      <c r="G45" s="19">
        <f t="shared" si="15"/>
        <v>0.422512234910277</v>
      </c>
      <c r="H45" s="16">
        <f t="shared" si="8"/>
        <v>6240</v>
      </c>
    </row>
    <row r="46" spans="1:8">
      <c r="A46" s="10" t="s">
        <v>52</v>
      </c>
      <c r="B46" s="32">
        <f>B44+B45</f>
        <v>76170.6666666667</v>
      </c>
      <c r="C46" s="33">
        <f>C44+C45</f>
        <v>83280</v>
      </c>
      <c r="D46" s="32">
        <f>D44+D45</f>
        <v>85222.7142857143</v>
      </c>
      <c r="E46" s="18">
        <f t="shared" si="14"/>
        <v>102.332750102923</v>
      </c>
      <c r="F46" s="16">
        <f t="shared" si="6"/>
        <v>9052.04761904763</v>
      </c>
      <c r="G46" s="19">
        <f t="shared" si="15"/>
        <v>0.118839023146018</v>
      </c>
      <c r="H46" s="16">
        <f t="shared" si="8"/>
        <v>1942.71428571429</v>
      </c>
    </row>
  </sheetData>
  <mergeCells count="3">
    <mergeCell ref="A2:H2"/>
    <mergeCell ref="A3:B3"/>
    <mergeCell ref="G3:H3"/>
  </mergeCells>
  <pageMargins left="1.01875" right="0.279166666666667" top="0.75" bottom="0.75" header="0.5" footer="0.46875"/>
  <pageSetup paperSize="9" firstPageNumber="5" orientation="portrait" useFirstPageNumber="1" horizontalDpi="600"/>
  <headerFooter alignWithMargins="0" scaleWithDoc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2018年一般公共预算收入完成情况表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2019-03-22T01:31:00Z</dcterms:created>
  <dcterms:modified xsi:type="dcterms:W3CDTF">2019-03-29T02:47:41Z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