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一般公共预算支出完成情况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<sst xmlns="http://schemas.openxmlformats.org/spreadsheetml/2006/main" count="41">
  <si>
    <t>2018年一般公共预算支出完成情况表</t>
  </si>
  <si>
    <t>单位：万元</t>
  </si>
  <si>
    <t>科目名称</t>
  </si>
  <si>
    <t>年初
预算数</t>
  </si>
  <si>
    <t>调整数</t>
  </si>
  <si>
    <t>调整
预算数</t>
  </si>
  <si>
    <t>累计
支出</t>
  </si>
  <si>
    <t>为预算数%</t>
  </si>
  <si>
    <t>上年
同期</t>
  </si>
  <si>
    <t>同比上年</t>
  </si>
  <si>
    <t>备注</t>
  </si>
  <si>
    <t>小计</t>
  </si>
  <si>
    <t>收入
调整</t>
  </si>
  <si>
    <t>上级专项补助</t>
  </si>
  <si>
    <t>结转
支出</t>
  </si>
  <si>
    <t>新增
支出</t>
  </si>
  <si>
    <t>增减额</t>
  </si>
  <si>
    <t>增减%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</si>
  <si>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</si>
  <si>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</si>
  <si>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</si>
  <si>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</si>
  <si>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</si>
  <si>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</si>
  <si>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</si>
  <si>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</si>
  <si>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</si>
  <si>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</si>
  <si>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</si>
  <si>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</si>
  <si>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</si>
  <si>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</si>
  <si>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</si>
  <si>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</si>
  <si>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其他支出</t>
  </si>
  <si>
    <t>转移性支出</t>
  </si>
  <si>
    <t>债务还本支出700</t>
  </si>
  <si>
    <t>债务付息支出</t>
  </si>
  <si>
    <t>一般公共预算支出</t>
  </si>
  <si>
    <t>政府性基金预算支出</t>
  </si>
  <si>
    <t>财政总支出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</si>
</sst>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8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5" borderId="2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wrapText="1"/>
    </xf>
    <xf numFmtId="10" fontId="5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31"/>
  <sheetViews>
    <sheetView tabSelected="1" zoomScale="115" zoomScaleNormal="115" workbookViewId="0">
      <selection activeCell="A1" sqref="A1"/>
    </sheetView>
  </sheetViews>
  <sheetFormatPr defaultColWidth="9" defaultRowHeight="14.25"/>
  <cols>
    <col min="1" max="1" width="18.7333333333333" style="1" customWidth="1"/>
    <col min="2" max="2" width="8.375" style="1" hidden="1" customWidth="1"/>
    <col min="3" max="7" width="6.625" style="1" hidden="1" customWidth="1"/>
    <col min="8" max="13" width="8.375" style="1" customWidth="1"/>
    <col min="14" max="14" width="7.275" style="1" customWidth="1"/>
    <col min="15" max="16384" width="9" style="1"/>
  </cols>
  <sheetData>
    <row r="1" ht="20.25" spans="1:14">
      <c r="A1" s="2"/>
      <c r="B1" s="3"/>
      <c r="C1" s="3"/>
      <c r="D1" s="3"/>
      <c r="E1" s="3"/>
      <c r="F1" s="3"/>
      <c r="G1" s="3"/>
      <c r="H1" s="3"/>
      <c r="I1" s="18"/>
      <c r="J1" s="18"/>
      <c r="K1" s="18"/>
      <c r="L1" s="18"/>
      <c r="M1" s="18"/>
      <c r="N1" s="19"/>
    </row>
    <row r="2" ht="22.5" spans="1:1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/>
      <c r="B3" s="5"/>
      <c r="C3" s="5"/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7" t="s">
        <v>2</v>
      </c>
      <c r="B4" s="7" t="s">
        <v>3</v>
      </c>
      <c r="C4" s="7" t="s">
        <v>4</v>
      </c>
      <c r="D4" s="7"/>
      <c r="E4" s="7"/>
      <c r="F4" s="7"/>
      <c r="G4" s="7"/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/>
      <c r="N4" s="7" t="s">
        <v>10</v>
      </c>
    </row>
    <row r="5" ht="28.5" spans="1:14">
      <c r="A5" s="7"/>
      <c r="B5" s="7"/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/>
      <c r="I5" s="7"/>
      <c r="J5" s="7"/>
      <c r="K5" s="7"/>
      <c r="L5" s="7" t="s">
        <v>16</v>
      </c>
      <c r="M5" s="7" t="s">
        <v>17</v>
      </c>
      <c r="N5" s="7"/>
    </row>
    <row r="6" ht="22" customHeight="1" spans="1:14">
      <c r="A6" s="8" t="s">
        <v>18</v>
      </c>
      <c r="B6" s="9">
        <v>16181</v>
      </c>
      <c r="C6" s="9">
        <f t="shared" ref="C6:C23" si="0">SUM(D6:G6)</f>
        <v>-1097</v>
      </c>
      <c r="D6" s="10"/>
      <c r="E6" s="10">
        <v>578</v>
      </c>
      <c r="F6" s="10">
        <v>-2945</v>
      </c>
      <c r="G6" s="10">
        <v>1270</v>
      </c>
      <c r="H6" s="10">
        <f t="shared" ref="H6:H19" si="1">SUM(B6:C6)</f>
        <v>15084</v>
      </c>
      <c r="I6" s="10">
        <v>22626</v>
      </c>
      <c r="J6" s="20">
        <f t="shared" ref="J6:J23" si="2">I6/H6</f>
        <v>1.5</v>
      </c>
      <c r="K6" s="10">
        <v>26457</v>
      </c>
      <c r="L6" s="10">
        <f t="shared" ref="L6:L25" si="3">I6-K6</f>
        <v>-3831</v>
      </c>
      <c r="M6" s="20">
        <f t="shared" ref="M6:M22" si="4">L6/K6</f>
        <v>-0.144800997845561</v>
      </c>
      <c r="N6" s="9"/>
    </row>
    <row r="7" ht="22" customHeight="1" spans="1:14">
      <c r="A7" s="8" t="s">
        <v>19</v>
      </c>
      <c r="B7" s="10">
        <v>321</v>
      </c>
      <c r="C7" s="9">
        <f t="shared" si="0"/>
        <v>0</v>
      </c>
      <c r="D7" s="10"/>
      <c r="E7" s="10"/>
      <c r="F7" s="10"/>
      <c r="G7" s="10"/>
      <c r="H7" s="10">
        <f t="shared" si="1"/>
        <v>321</v>
      </c>
      <c r="I7" s="10">
        <v>320</v>
      </c>
      <c r="J7" s="20">
        <f t="shared" si="2"/>
        <v>0.996884735202492</v>
      </c>
      <c r="K7" s="10">
        <v>406</v>
      </c>
      <c r="L7" s="10">
        <f t="shared" si="3"/>
        <v>-86</v>
      </c>
      <c r="M7" s="20">
        <f t="shared" si="4"/>
        <v>-0.211822660098522</v>
      </c>
      <c r="N7" s="10"/>
    </row>
    <row r="8" ht="22" customHeight="1" spans="1:14">
      <c r="A8" s="8" t="s">
        <v>20</v>
      </c>
      <c r="B8" s="9">
        <v>2892</v>
      </c>
      <c r="C8" s="9">
        <f t="shared" si="0"/>
        <v>664</v>
      </c>
      <c r="D8" s="10"/>
      <c r="E8" s="10">
        <v>415</v>
      </c>
      <c r="F8" s="10"/>
      <c r="G8" s="10">
        <v>249</v>
      </c>
      <c r="H8" s="10">
        <f t="shared" si="1"/>
        <v>3556</v>
      </c>
      <c r="I8" s="10">
        <v>3840</v>
      </c>
      <c r="J8" s="20">
        <f t="shared" si="2"/>
        <v>1.07986501687289</v>
      </c>
      <c r="K8" s="10">
        <v>6040</v>
      </c>
      <c r="L8" s="10">
        <f t="shared" si="3"/>
        <v>-2200</v>
      </c>
      <c r="M8" s="20">
        <f t="shared" si="4"/>
        <v>-0.364238410596026</v>
      </c>
      <c r="N8" s="9"/>
    </row>
    <row r="9" ht="22" customHeight="1" spans="1:14">
      <c r="A9" s="8" t="s">
        <v>21</v>
      </c>
      <c r="B9" s="9">
        <v>14308</v>
      </c>
      <c r="C9" s="9">
        <f t="shared" si="0"/>
        <v>3198</v>
      </c>
      <c r="D9" s="9"/>
      <c r="E9" s="9">
        <v>3178</v>
      </c>
      <c r="F9" s="9"/>
      <c r="G9" s="9">
        <v>20</v>
      </c>
      <c r="H9" s="10">
        <f t="shared" si="1"/>
        <v>17506</v>
      </c>
      <c r="I9" s="10">
        <v>15501</v>
      </c>
      <c r="J9" s="20">
        <f t="shared" si="2"/>
        <v>0.885467839597852</v>
      </c>
      <c r="K9" s="10">
        <v>18632</v>
      </c>
      <c r="L9" s="10">
        <f t="shared" si="3"/>
        <v>-3131</v>
      </c>
      <c r="M9" s="20">
        <f t="shared" si="4"/>
        <v>-0.168044224989266</v>
      </c>
      <c r="N9" s="21"/>
    </row>
    <row r="10" ht="22" customHeight="1" spans="1:14">
      <c r="A10" s="8" t="s">
        <v>22</v>
      </c>
      <c r="B10" s="9">
        <v>115</v>
      </c>
      <c r="C10" s="9">
        <f t="shared" si="0"/>
        <v>281</v>
      </c>
      <c r="D10" s="10"/>
      <c r="E10" s="10">
        <v>281</v>
      </c>
      <c r="F10" s="10"/>
      <c r="G10" s="10"/>
      <c r="H10" s="10">
        <f t="shared" si="1"/>
        <v>396</v>
      </c>
      <c r="I10" s="10">
        <v>927</v>
      </c>
      <c r="J10" s="20">
        <f t="shared" si="2"/>
        <v>2.34090909090909</v>
      </c>
      <c r="K10" s="10">
        <v>393</v>
      </c>
      <c r="L10" s="10">
        <f t="shared" si="3"/>
        <v>534</v>
      </c>
      <c r="M10" s="20">
        <f t="shared" si="4"/>
        <v>1.3587786259542</v>
      </c>
      <c r="N10" s="9"/>
    </row>
    <row r="11" ht="22" customHeight="1" spans="1:14">
      <c r="A11" s="8" t="s">
        <v>23</v>
      </c>
      <c r="B11" s="9">
        <v>1559</v>
      </c>
      <c r="C11" s="9">
        <f t="shared" si="0"/>
        <v>197</v>
      </c>
      <c r="D11" s="10"/>
      <c r="E11" s="10">
        <v>167</v>
      </c>
      <c r="F11" s="10"/>
      <c r="G11" s="10">
        <v>30</v>
      </c>
      <c r="H11" s="10">
        <f t="shared" si="1"/>
        <v>1756</v>
      </c>
      <c r="I11" s="10">
        <v>461</v>
      </c>
      <c r="J11" s="20">
        <f t="shared" si="2"/>
        <v>0.2625284738041</v>
      </c>
      <c r="K11" s="10">
        <v>5664</v>
      </c>
      <c r="L11" s="10">
        <f t="shared" si="3"/>
        <v>-5203</v>
      </c>
      <c r="M11" s="20">
        <f t="shared" si="4"/>
        <v>-0.918608757062147</v>
      </c>
      <c r="N11" s="9"/>
    </row>
    <row r="12" ht="22" customHeight="1" spans="1:14">
      <c r="A12" s="8" t="s">
        <v>24</v>
      </c>
      <c r="B12" s="9">
        <v>15982</v>
      </c>
      <c r="C12" s="9">
        <f t="shared" si="0"/>
        <v>9241</v>
      </c>
      <c r="D12" s="10"/>
      <c r="E12" s="10">
        <v>11962</v>
      </c>
      <c r="F12" s="10">
        <v>-2848</v>
      </c>
      <c r="G12" s="10">
        <v>127</v>
      </c>
      <c r="H12" s="10">
        <f t="shared" si="1"/>
        <v>25223</v>
      </c>
      <c r="I12" s="10">
        <v>28890</v>
      </c>
      <c r="J12" s="20">
        <f t="shared" si="2"/>
        <v>1.14538318201641</v>
      </c>
      <c r="K12" s="10">
        <v>20593</v>
      </c>
      <c r="L12" s="10">
        <f t="shared" si="3"/>
        <v>8297</v>
      </c>
      <c r="M12" s="20">
        <f t="shared" si="4"/>
        <v>0.402903899383286</v>
      </c>
      <c r="N12" s="9"/>
    </row>
    <row r="13" ht="30" customHeight="1" spans="1:14">
      <c r="A13" s="8" t="s">
        <v>25</v>
      </c>
      <c r="B13" s="9">
        <v>9702</v>
      </c>
      <c r="C13" s="9">
        <f t="shared" si="0"/>
        <v>8848</v>
      </c>
      <c r="D13" s="10"/>
      <c r="E13" s="10">
        <v>8560</v>
      </c>
      <c r="F13" s="10"/>
      <c r="G13" s="10">
        <v>288</v>
      </c>
      <c r="H13" s="10">
        <f t="shared" si="1"/>
        <v>18550</v>
      </c>
      <c r="I13" s="10">
        <v>12679</v>
      </c>
      <c r="J13" s="20">
        <f t="shared" si="2"/>
        <v>0.683504043126685</v>
      </c>
      <c r="K13" s="10">
        <v>12387</v>
      </c>
      <c r="L13" s="10">
        <f t="shared" si="3"/>
        <v>292</v>
      </c>
      <c r="M13" s="20">
        <f t="shared" si="4"/>
        <v>0.0235731008315169</v>
      </c>
      <c r="N13" s="9"/>
    </row>
    <row r="14" ht="22" customHeight="1" spans="1:14">
      <c r="A14" s="8" t="s">
        <v>26</v>
      </c>
      <c r="B14" s="10">
        <v>46</v>
      </c>
      <c r="C14" s="9">
        <f t="shared" si="0"/>
        <v>876</v>
      </c>
      <c r="D14" s="10"/>
      <c r="E14" s="10">
        <v>192</v>
      </c>
      <c r="F14" s="10"/>
      <c r="G14" s="10">
        <v>684</v>
      </c>
      <c r="H14" s="10">
        <f t="shared" si="1"/>
        <v>922</v>
      </c>
      <c r="I14" s="10">
        <v>2842</v>
      </c>
      <c r="J14" s="20">
        <f t="shared" si="2"/>
        <v>3.0824295010846</v>
      </c>
      <c r="K14" s="10">
        <v>772</v>
      </c>
      <c r="L14" s="10">
        <f t="shared" si="3"/>
        <v>2070</v>
      </c>
      <c r="M14" s="20">
        <f t="shared" si="4"/>
        <v>2.68134715025907</v>
      </c>
      <c r="N14" s="9"/>
    </row>
    <row r="15" ht="22" customHeight="1" spans="1:14">
      <c r="A15" s="8" t="s">
        <v>27</v>
      </c>
      <c r="B15" s="9">
        <v>15342</v>
      </c>
      <c r="C15" s="9">
        <f t="shared" si="0"/>
        <v>-3486</v>
      </c>
      <c r="D15" s="10">
        <v>-6251</v>
      </c>
      <c r="E15" s="10">
        <v>2559</v>
      </c>
      <c r="F15" s="10">
        <v>-666</v>
      </c>
      <c r="G15" s="10">
        <v>872</v>
      </c>
      <c r="H15" s="10">
        <f t="shared" si="1"/>
        <v>11856</v>
      </c>
      <c r="I15" s="10">
        <v>16960</v>
      </c>
      <c r="J15" s="20">
        <f t="shared" si="2"/>
        <v>1.43049932523617</v>
      </c>
      <c r="K15" s="10">
        <v>25049</v>
      </c>
      <c r="L15" s="10">
        <f t="shared" si="3"/>
        <v>-8089</v>
      </c>
      <c r="M15" s="20">
        <f t="shared" si="4"/>
        <v>-0.322927062956605</v>
      </c>
      <c r="N15" s="9"/>
    </row>
    <row r="16" ht="22" customHeight="1" spans="1:14">
      <c r="A16" s="8" t="s">
        <v>28</v>
      </c>
      <c r="B16" s="9">
        <v>6270</v>
      </c>
      <c r="C16" s="9">
        <f t="shared" si="0"/>
        <v>4191</v>
      </c>
      <c r="D16" s="10"/>
      <c r="E16" s="10">
        <v>3848</v>
      </c>
      <c r="F16" s="10"/>
      <c r="G16" s="10">
        <v>343</v>
      </c>
      <c r="H16" s="10">
        <f t="shared" si="1"/>
        <v>10461</v>
      </c>
      <c r="I16" s="10">
        <v>7384</v>
      </c>
      <c r="J16" s="20">
        <f t="shared" si="2"/>
        <v>0.705859860433993</v>
      </c>
      <c r="K16" s="10">
        <v>7660</v>
      </c>
      <c r="L16" s="10">
        <f t="shared" si="3"/>
        <v>-276</v>
      </c>
      <c r="M16" s="20">
        <f t="shared" si="4"/>
        <v>-0.0360313315926893</v>
      </c>
      <c r="N16" s="9"/>
    </row>
    <row r="17" ht="22" customHeight="1" spans="1:14">
      <c r="A17" s="8" t="s">
        <v>29</v>
      </c>
      <c r="B17" s="10">
        <v>630</v>
      </c>
      <c r="C17" s="9">
        <f t="shared" si="0"/>
        <v>278</v>
      </c>
      <c r="D17" s="10"/>
      <c r="E17" s="10">
        <v>178</v>
      </c>
      <c r="F17" s="10"/>
      <c r="G17" s="10">
        <v>100</v>
      </c>
      <c r="H17" s="10">
        <f t="shared" si="1"/>
        <v>908</v>
      </c>
      <c r="I17" s="10">
        <v>1323</v>
      </c>
      <c r="J17" s="20">
        <f t="shared" si="2"/>
        <v>1.45704845814978</v>
      </c>
      <c r="K17" s="10">
        <v>2208</v>
      </c>
      <c r="L17" s="10">
        <f t="shared" si="3"/>
        <v>-885</v>
      </c>
      <c r="M17" s="20">
        <f t="shared" si="4"/>
        <v>-0.400815217391304</v>
      </c>
      <c r="N17" s="10"/>
    </row>
    <row r="18" ht="22" customHeight="1" spans="1:14">
      <c r="A18" s="8" t="s">
        <v>30</v>
      </c>
      <c r="B18" s="9">
        <v>1657</v>
      </c>
      <c r="C18" s="9">
        <f t="shared" si="0"/>
        <v>157</v>
      </c>
      <c r="D18" s="10"/>
      <c r="E18" s="10">
        <v>125</v>
      </c>
      <c r="F18" s="10"/>
      <c r="G18" s="10">
        <v>32</v>
      </c>
      <c r="H18" s="10">
        <f t="shared" si="1"/>
        <v>1814</v>
      </c>
      <c r="I18" s="10">
        <v>1091</v>
      </c>
      <c r="J18" s="20">
        <f t="shared" si="2"/>
        <v>0.601433296582139</v>
      </c>
      <c r="K18" s="10">
        <v>1068</v>
      </c>
      <c r="L18" s="10">
        <f t="shared" si="3"/>
        <v>23</v>
      </c>
      <c r="M18" s="20">
        <f t="shared" si="4"/>
        <v>0.0215355805243446</v>
      </c>
      <c r="N18" s="9"/>
    </row>
    <row r="19" ht="22" customHeight="1" spans="1:14">
      <c r="A19" s="8" t="s">
        <v>31</v>
      </c>
      <c r="B19" s="10">
        <v>9</v>
      </c>
      <c r="C19" s="9">
        <f t="shared" si="0"/>
        <v>302</v>
      </c>
      <c r="D19" s="10"/>
      <c r="E19" s="10">
        <v>302</v>
      </c>
      <c r="F19" s="10"/>
      <c r="G19" s="10"/>
      <c r="H19" s="10">
        <f t="shared" si="1"/>
        <v>311</v>
      </c>
      <c r="I19" s="10">
        <v>20</v>
      </c>
      <c r="J19" s="20">
        <f t="shared" si="2"/>
        <v>0.0643086816720257</v>
      </c>
      <c r="K19" s="10">
        <v>133</v>
      </c>
      <c r="L19" s="10">
        <f t="shared" si="3"/>
        <v>-113</v>
      </c>
      <c r="M19" s="20">
        <f t="shared" si="4"/>
        <v>-0.849624060150376</v>
      </c>
      <c r="N19" s="10"/>
    </row>
    <row r="20" ht="22" customHeight="1" spans="1:14">
      <c r="A20" s="8" t="s">
        <v>32</v>
      </c>
      <c r="B20" s="9">
        <v>3426</v>
      </c>
      <c r="C20" s="9">
        <f t="shared" si="0"/>
        <v>10689</v>
      </c>
      <c r="D20" s="10"/>
      <c r="E20" s="10">
        <f>4044+4645</f>
        <v>8689</v>
      </c>
      <c r="F20" s="10"/>
      <c r="G20" s="10">
        <f>2000</f>
        <v>2000</v>
      </c>
      <c r="H20" s="10">
        <f>SUM(B20:C20)+3893</f>
        <v>18008</v>
      </c>
      <c r="I20" s="10">
        <v>15577</v>
      </c>
      <c r="J20" s="20">
        <f t="shared" si="2"/>
        <v>0.865004442470013</v>
      </c>
      <c r="K20" s="10">
        <v>8759</v>
      </c>
      <c r="L20" s="10">
        <f t="shared" si="3"/>
        <v>6818</v>
      </c>
      <c r="M20" s="20">
        <f t="shared" si="4"/>
        <v>0.778399360657609</v>
      </c>
      <c r="N20" s="9"/>
    </row>
    <row r="21" ht="22" customHeight="1" spans="1:14">
      <c r="A21" s="8" t="s">
        <v>33</v>
      </c>
      <c r="B21" s="10">
        <v>22</v>
      </c>
      <c r="C21" s="9">
        <f t="shared" si="0"/>
        <v>842</v>
      </c>
      <c r="D21" s="10"/>
      <c r="E21" s="10">
        <v>842</v>
      </c>
      <c r="F21" s="10"/>
      <c r="G21" s="10"/>
      <c r="H21" s="10">
        <f t="shared" ref="H21:H25" si="5">SUM(B21:C21)</f>
        <v>864</v>
      </c>
      <c r="I21" s="10">
        <v>860</v>
      </c>
      <c r="J21" s="20">
        <f t="shared" si="2"/>
        <v>0.99537037037037</v>
      </c>
      <c r="K21" s="10">
        <v>368</v>
      </c>
      <c r="L21" s="10">
        <f t="shared" si="3"/>
        <v>492</v>
      </c>
      <c r="M21" s="20">
        <f t="shared" si="4"/>
        <v>1.33695652173913</v>
      </c>
      <c r="N21" s="10"/>
    </row>
    <row r="22" ht="22" customHeight="1" spans="1:14">
      <c r="A22" s="8" t="s">
        <v>34</v>
      </c>
      <c r="B22" s="9">
        <v>14560</v>
      </c>
      <c r="C22" s="9">
        <f t="shared" si="0"/>
        <v>916</v>
      </c>
      <c r="D22" s="10"/>
      <c r="E22" s="10">
        <v>831</v>
      </c>
      <c r="F22" s="10"/>
      <c r="G22" s="10">
        <v>85</v>
      </c>
      <c r="H22" s="10">
        <f>SUM(B22:C22)-1160</f>
        <v>14316</v>
      </c>
      <c r="I22" s="10">
        <v>368</v>
      </c>
      <c r="J22" s="20">
        <f t="shared" si="2"/>
        <v>0.0257055043308187</v>
      </c>
      <c r="K22" s="10">
        <v>391</v>
      </c>
      <c r="L22" s="10">
        <f t="shared" si="3"/>
        <v>-23</v>
      </c>
      <c r="M22" s="20">
        <f t="shared" si="4"/>
        <v>-0.0588235294117647</v>
      </c>
      <c r="N22" s="9"/>
    </row>
    <row r="23" ht="22" customHeight="1" spans="1:14">
      <c r="A23" s="8" t="s">
        <v>35</v>
      </c>
      <c r="B23" s="9"/>
      <c r="C23" s="9">
        <f t="shared" si="0"/>
        <v>261</v>
      </c>
      <c r="D23" s="10"/>
      <c r="E23" s="10">
        <v>261</v>
      </c>
      <c r="F23" s="10"/>
      <c r="G23" s="10"/>
      <c r="H23" s="10">
        <f t="shared" si="5"/>
        <v>261</v>
      </c>
      <c r="I23" s="10"/>
      <c r="J23" s="20">
        <f t="shared" si="2"/>
        <v>0</v>
      </c>
      <c r="K23" s="10"/>
      <c r="L23" s="10">
        <f t="shared" si="3"/>
        <v>0</v>
      </c>
      <c r="M23" s="20"/>
      <c r="N23" s="9"/>
    </row>
    <row r="24" ht="22" customHeight="1" spans="1:14">
      <c r="A24" s="8" t="s">
        <v>36</v>
      </c>
      <c r="B24" s="9"/>
      <c r="C24" s="9"/>
      <c r="D24" s="10"/>
      <c r="E24" s="10"/>
      <c r="F24" s="10"/>
      <c r="G24" s="10"/>
      <c r="H24" s="10"/>
      <c r="I24" s="10"/>
      <c r="J24" s="20"/>
      <c r="K24" s="10"/>
      <c r="L24" s="10">
        <f t="shared" si="3"/>
        <v>0</v>
      </c>
      <c r="M24" s="20"/>
      <c r="N24" s="10"/>
    </row>
    <row r="25" ht="22" customHeight="1" spans="1:14">
      <c r="A25" s="8" t="s">
        <v>37</v>
      </c>
      <c r="B25" s="9">
        <v>620</v>
      </c>
      <c r="C25" s="9">
        <f>SUM(D25:G25)</f>
        <v>0</v>
      </c>
      <c r="D25" s="10"/>
      <c r="E25" s="10"/>
      <c r="F25" s="10"/>
      <c r="G25" s="10"/>
      <c r="H25" s="10">
        <f t="shared" si="5"/>
        <v>620</v>
      </c>
      <c r="I25" s="10">
        <v>679</v>
      </c>
      <c r="J25" s="20">
        <f t="shared" ref="J25:J29" si="6">I25/H25</f>
        <v>1.09516129032258</v>
      </c>
      <c r="K25" s="10">
        <v>406</v>
      </c>
      <c r="L25" s="10">
        <f t="shared" si="3"/>
        <v>273</v>
      </c>
      <c r="M25" s="20">
        <f t="shared" ref="M25:M29" si="7">L25/K25</f>
        <v>0.672413793103448</v>
      </c>
      <c r="N25" s="9"/>
    </row>
    <row r="26" spans="1:14">
      <c r="A26" s="8"/>
      <c r="B26" s="9"/>
      <c r="C26" s="9"/>
      <c r="D26" s="10"/>
      <c r="E26" s="10"/>
      <c r="F26" s="10"/>
      <c r="G26" s="10"/>
      <c r="H26" s="10"/>
      <c r="I26" s="10"/>
      <c r="J26" s="20"/>
      <c r="K26" s="10"/>
      <c r="L26" s="10"/>
      <c r="M26" s="20"/>
      <c r="N26" s="9"/>
    </row>
    <row r="27" spans="1:14">
      <c r="A27" s="11" t="s">
        <v>38</v>
      </c>
      <c r="B27" s="12">
        <f t="shared" ref="B27:I27" si="8">SUM(B6:B26)</f>
        <v>103642</v>
      </c>
      <c r="C27" s="12">
        <f t="shared" si="8"/>
        <v>36358</v>
      </c>
      <c r="D27" s="12">
        <f t="shared" si="8"/>
        <v>-6251</v>
      </c>
      <c r="E27" s="12">
        <f t="shared" si="8"/>
        <v>42968</v>
      </c>
      <c r="F27" s="12">
        <f t="shared" si="8"/>
        <v>-6459</v>
      </c>
      <c r="G27" s="12">
        <f t="shared" si="8"/>
        <v>6100</v>
      </c>
      <c r="H27" s="12">
        <f t="shared" si="8"/>
        <v>142733</v>
      </c>
      <c r="I27" s="12">
        <f t="shared" si="8"/>
        <v>132348</v>
      </c>
      <c r="J27" s="22">
        <f t="shared" si="6"/>
        <v>0.927241773100825</v>
      </c>
      <c r="K27" s="12">
        <f>SUM(K6:K26)</f>
        <v>137386</v>
      </c>
      <c r="L27" s="23">
        <f t="shared" ref="L27:L31" si="9">I27-K27</f>
        <v>-5038</v>
      </c>
      <c r="M27" s="22">
        <f t="shared" si="7"/>
        <v>-0.0366704030978411</v>
      </c>
      <c r="N27" s="24"/>
    </row>
    <row r="28" spans="1:14">
      <c r="A28" s="7"/>
      <c r="B28" s="9"/>
      <c r="C28" s="9"/>
      <c r="D28" s="9"/>
      <c r="E28" s="9"/>
      <c r="F28" s="9"/>
      <c r="G28" s="9"/>
      <c r="H28" s="9"/>
      <c r="I28" s="9"/>
      <c r="J28" s="20"/>
      <c r="K28" s="9"/>
      <c r="L28" s="10"/>
      <c r="M28" s="20"/>
      <c r="N28" s="21"/>
    </row>
    <row r="29" ht="24" customHeight="1" spans="1:14">
      <c r="A29" s="13" t="s">
        <v>39</v>
      </c>
      <c r="B29" s="14"/>
      <c r="C29" s="9">
        <f>SUM(D29:G29)</f>
        <v>3711</v>
      </c>
      <c r="D29" s="14">
        <v>1000</v>
      </c>
      <c r="E29" s="14">
        <v>668</v>
      </c>
      <c r="F29" s="14">
        <v>2043</v>
      </c>
      <c r="G29" s="14"/>
      <c r="H29" s="10">
        <f>SUM(B29:C29)</f>
        <v>3711</v>
      </c>
      <c r="I29" s="14">
        <v>2264</v>
      </c>
      <c r="J29" s="20">
        <f t="shared" si="6"/>
        <v>0.610078146052277</v>
      </c>
      <c r="K29" s="14">
        <v>1000</v>
      </c>
      <c r="L29" s="10">
        <f t="shared" si="9"/>
        <v>1264</v>
      </c>
      <c r="M29" s="20">
        <f t="shared" si="7"/>
        <v>1.264</v>
      </c>
      <c r="N29" s="14"/>
    </row>
    <row r="30" spans="1:14">
      <c r="A30" s="15"/>
      <c r="B30" s="14"/>
      <c r="C30" s="9"/>
      <c r="D30" s="14"/>
      <c r="E30" s="14"/>
      <c r="F30" s="14"/>
      <c r="G30" s="14"/>
      <c r="H30" s="10"/>
      <c r="I30" s="14"/>
      <c r="J30" s="20"/>
      <c r="K30" s="14"/>
      <c r="L30" s="10"/>
      <c r="M30" s="20"/>
      <c r="N30" s="14"/>
    </row>
    <row r="31" ht="24" customHeight="1" spans="1:14">
      <c r="A31" s="16" t="s">
        <v>40</v>
      </c>
      <c r="B31" s="17">
        <f t="shared" ref="B31:I31" si="10">B27+B29</f>
        <v>103642</v>
      </c>
      <c r="C31" s="17">
        <f t="shared" si="10"/>
        <v>40069</v>
      </c>
      <c r="D31" s="17">
        <f t="shared" si="10"/>
        <v>-5251</v>
      </c>
      <c r="E31" s="17">
        <f t="shared" si="10"/>
        <v>43636</v>
      </c>
      <c r="F31" s="17">
        <f t="shared" si="10"/>
        <v>-4416</v>
      </c>
      <c r="G31" s="17">
        <f t="shared" si="10"/>
        <v>6100</v>
      </c>
      <c r="H31" s="17">
        <f t="shared" si="10"/>
        <v>146444</v>
      </c>
      <c r="I31" s="17">
        <f t="shared" si="10"/>
        <v>134612</v>
      </c>
      <c r="J31" s="22">
        <f>I31/H31</f>
        <v>0.919204610636148</v>
      </c>
      <c r="K31" s="17">
        <f>K27+K29</f>
        <v>138386</v>
      </c>
      <c r="L31" s="23">
        <f t="shared" si="9"/>
        <v>-3774</v>
      </c>
      <c r="M31" s="22">
        <f>L31/K31</f>
        <v>-0.027271544809446</v>
      </c>
      <c r="N31" s="17"/>
    </row>
  </sheetData>
  <mergeCells count="11">
    <mergeCell ref="A2:N2"/>
    <mergeCell ref="D3:N3"/>
    <mergeCell ref="C4:G4"/>
    <mergeCell ref="L4:M4"/>
    <mergeCell ref="A4:A5"/>
    <mergeCell ref="B4:B5"/>
    <mergeCell ref="H4:H5"/>
    <mergeCell ref="I4:I5"/>
    <mergeCell ref="J4:J5"/>
    <mergeCell ref="K4:K5"/>
    <mergeCell ref="N4:N5"/>
  </mergeCells>
  <pageMargins left="0.979166666666667" right="0.588888888888889" top="0.788888888888889" bottom="0.938888888888889" header="0.509027777777778" footer="0.509027777777778"/>
  <pageSetup paperSize="9" firstPageNumber="8" orientation="portrait" useFirstPageNumber="1" horizontalDpi="600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2019-03-29T02:47:18Z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