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0年双清区一般公共预算收入预算草案 " sheetId="1" r:id="rId1"/>
  </sheets>
  <calcPr calcId="144525"/>
</workbook>
</file>

<file path=xl/sharedStrings.xml><?xml version="1.0" encoding="utf-8"?>
<sst xmlns="http://schemas.openxmlformats.org/spreadsheetml/2006/main" count="53" uniqueCount="53">
  <si>
    <t xml:space="preserve">2020年双清区一般公共预算收入预算草案 </t>
  </si>
  <si>
    <t>单位：万元</t>
  </si>
  <si>
    <t>项目</t>
  </si>
  <si>
    <t>2018年
完成数</t>
  </si>
  <si>
    <t>2019年
预计数</t>
  </si>
  <si>
    <t>2020年
基数</t>
  </si>
  <si>
    <t>2020年
预算数</t>
  </si>
  <si>
    <t>2020年
增减额</t>
  </si>
  <si>
    <t>2020年增长%</t>
  </si>
  <si>
    <t>备注</t>
  </si>
  <si>
    <t>一、税收收入</t>
  </si>
  <si>
    <t>1、增值税</t>
  </si>
  <si>
    <t>2、改征增值税</t>
  </si>
  <si>
    <t>3、营业税</t>
  </si>
  <si>
    <t>4、企业所得税</t>
  </si>
  <si>
    <t>5、个人所得税</t>
  </si>
  <si>
    <t>6、资源税</t>
  </si>
  <si>
    <t>7、城市维护建设税</t>
  </si>
  <si>
    <t>8、房产税</t>
  </si>
  <si>
    <t>9、印花税</t>
  </si>
  <si>
    <t>10、城镇土地使用税</t>
  </si>
  <si>
    <t>11、土地增值税</t>
  </si>
  <si>
    <t>12、车船税</t>
  </si>
  <si>
    <t>13、耕地占用税</t>
  </si>
  <si>
    <t>14、契税</t>
  </si>
  <si>
    <t>15、环境保护税</t>
  </si>
  <si>
    <t>16、其他税收收入</t>
  </si>
  <si>
    <t>二、非税收入</t>
  </si>
  <si>
    <t>1、专项收入</t>
  </si>
  <si>
    <t>2、行政性收费</t>
  </si>
  <si>
    <t>3、罚没收入</t>
  </si>
  <si>
    <t>4、国有资本经营收入</t>
  </si>
  <si>
    <t>5、国有资产有偿使用收入</t>
  </si>
  <si>
    <t>6、其他收入</t>
  </si>
  <si>
    <t>地方收入合计</t>
  </si>
  <si>
    <t>（一)上划中央收入小计</t>
  </si>
  <si>
    <t>1、上划中央增值税</t>
  </si>
  <si>
    <t>2、上划中央改征增值税</t>
  </si>
  <si>
    <t>3、上划中央企业所得税</t>
  </si>
  <si>
    <t>4、上划中央个人所得税</t>
  </si>
  <si>
    <t>5、上划中央营业税</t>
  </si>
  <si>
    <t>（二)上划省级收入小计</t>
  </si>
  <si>
    <t>1、上划省增值税</t>
  </si>
  <si>
    <t>2、上划省改征增值税</t>
  </si>
  <si>
    <t>3、上划省营业税</t>
  </si>
  <si>
    <t>4、上划省企业所得税</t>
  </si>
  <si>
    <t>5、上划省个人所得税</t>
  </si>
  <si>
    <t>6、上划省资源税</t>
  </si>
  <si>
    <t>7、上划省城镇土地使用税</t>
  </si>
  <si>
    <t>8、上划省环境保护税</t>
  </si>
  <si>
    <t>三、上划收入合计</t>
  </si>
  <si>
    <t>财政总收入</t>
  </si>
  <si>
    <t>税收占地方收入比例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</si>
</sst>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;_Ѐ"/>
  </numFmts>
  <fonts count="26">
    <font>
      <sz val="11"/>
      <color theme="1"/>
      <name val="宋体"/>
      <charset val="134"/>
      <scheme val="minor"/>
    </font>
    <font>
      <sz val="20"/>
      <name val="黑体"/>
      <charset val="134"/>
    </font>
    <font>
      <sz val="12"/>
      <name val="仿宋_GB2312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14"/>
      <name val="黑体"/>
      <family val="3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15" fillId="22" borderId="3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</cellStyleXfs>
  <cellXfs count="28">
    <xf numFmtId="0" fontId="0" fillId="0" borderId="0" xfId="0">
      <alignment vertical="center"/>
    </xf>
    <xf numFmtId="0" fontId="1" fillId="2" borderId="0" xfId="50" applyFont="1" applyFill="1" applyAlignment="1">
      <alignment horizontal="center" vertical="center" wrapText="1"/>
    </xf>
    <xf numFmtId="0" fontId="2" fillId="2" borderId="0" xfId="50" applyFont="1" applyFill="1" applyBorder="1" applyAlignment="1">
      <alignment vertical="center" shrinkToFit="1"/>
    </xf>
    <xf numFmtId="0" fontId="2" fillId="2" borderId="0" xfId="50" applyFont="1" applyFill="1" applyAlignment="1">
      <alignment vertical="center" shrinkToFit="1"/>
    </xf>
    <xf numFmtId="0" fontId="2" fillId="2" borderId="0" xfId="50" applyFont="1" applyFill="1" applyAlignment="1">
      <alignment horizontal="right" vertical="center" wrapText="1"/>
    </xf>
    <xf numFmtId="0" fontId="2" fillId="2" borderId="0" xfId="50" applyFont="1" applyFill="1" applyBorder="1" applyAlignment="1">
      <alignment vertical="center" wrapText="1"/>
    </xf>
    <xf numFmtId="0" fontId="3" fillId="2" borderId="0" xfId="50" applyFont="1" applyFill="1" applyBorder="1" applyAlignment="1">
      <alignment horizontal="right" vertical="center" wrapText="1"/>
    </xf>
    <xf numFmtId="0" fontId="4" fillId="2" borderId="1" xfId="50" applyFont="1" applyFill="1" applyBorder="1" applyAlignment="1">
      <alignment horizontal="center" vertical="center" shrinkToFit="1"/>
    </xf>
    <xf numFmtId="0" fontId="4" fillId="2" borderId="1" xfId="5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 shrinkToFit="1"/>
    </xf>
    <xf numFmtId="0" fontId="4" fillId="2" borderId="1" xfId="50" applyFont="1" applyFill="1" applyBorder="1" applyAlignment="1">
      <alignment vertical="center" wrapText="1"/>
    </xf>
    <xf numFmtId="1" fontId="4" fillId="2" borderId="1" xfId="50" applyNumberFormat="1" applyFont="1" applyFill="1" applyBorder="1" applyAlignment="1">
      <alignment vertical="center" shrinkToFit="1"/>
    </xf>
    <xf numFmtId="1" fontId="4" fillId="0" borderId="1" xfId="50" applyNumberFormat="1" applyFont="1" applyFill="1" applyBorder="1" applyAlignment="1">
      <alignment vertical="center" shrinkToFit="1"/>
    </xf>
    <xf numFmtId="9" fontId="4" fillId="2" borderId="1" xfId="11" applyNumberFormat="1" applyFont="1" applyFill="1" applyBorder="1" applyAlignment="1">
      <alignment horizontal="right" vertical="center" shrinkToFit="1"/>
    </xf>
    <xf numFmtId="0" fontId="4" fillId="2" borderId="1" xfId="50" applyFont="1" applyFill="1" applyBorder="1" applyAlignment="1">
      <alignment vertical="center"/>
    </xf>
    <xf numFmtId="0" fontId="4" fillId="2" borderId="1" xfId="50" applyFont="1" applyFill="1" applyBorder="1" applyAlignment="1">
      <alignment horizontal="left" vertical="center" wrapText="1"/>
    </xf>
    <xf numFmtId="1" fontId="4" fillId="2" borderId="1" xfId="49" applyNumberFormat="1" applyFont="1" applyFill="1" applyBorder="1" applyAlignment="1">
      <alignment vertical="center" shrinkToFit="1"/>
    </xf>
    <xf numFmtId="1" fontId="4" fillId="0" borderId="1" xfId="49" applyNumberFormat="1" applyFont="1" applyFill="1" applyBorder="1" applyAlignment="1">
      <alignment vertical="center" shrinkToFit="1"/>
    </xf>
    <xf numFmtId="0" fontId="4" fillId="0" borderId="1" xfId="51" applyFont="1" applyFill="1" applyBorder="1" applyAlignment="1">
      <alignment vertical="center" wrapText="1"/>
    </xf>
    <xf numFmtId="2" fontId="4" fillId="0" borderId="1" xfId="49" applyNumberFormat="1" applyFont="1" applyFill="1" applyBorder="1" applyAlignment="1">
      <alignment vertical="center" shrinkToFit="1"/>
    </xf>
    <xf numFmtId="0" fontId="5" fillId="2" borderId="1" xfId="50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vertical="center"/>
    </xf>
    <xf numFmtId="1" fontId="5" fillId="2" borderId="1" xfId="50" applyNumberFormat="1" applyFont="1" applyFill="1" applyBorder="1" applyAlignment="1">
      <alignment vertical="center" shrinkToFit="1"/>
    </xf>
    <xf numFmtId="9" fontId="5" fillId="2" borderId="1" xfId="11" applyNumberFormat="1" applyFont="1" applyFill="1" applyBorder="1" applyAlignment="1">
      <alignment horizontal="right" vertical="center" shrinkToFit="1"/>
    </xf>
    <xf numFmtId="0" fontId="5" fillId="2" borderId="1" xfId="50" applyFont="1" applyFill="1" applyBorder="1" applyAlignment="1">
      <alignment vertical="center"/>
    </xf>
    <xf numFmtId="0" fontId="4" fillId="2" borderId="1" xfId="50" applyFont="1" applyFill="1" applyBorder="1" applyAlignment="1">
      <alignment horizontal="center" vertical="center" shrinkToFit="1"/>
    </xf>
    <xf numFmtId="10" fontId="4" fillId="2" borderId="1" xfId="50" applyNumberFormat="1" applyFont="1" applyFill="1" applyBorder="1" applyAlignment="1">
      <alignment vertical="center" shrinkToFit="1"/>
    </xf>
    <xf numFmtId="0" fontId="4" fillId="2" borderId="1" xfId="5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0年1-6月预算执行情况" xfId="49"/>
    <cellStyle name="常规_2009年1-12月预算执行情况" xfId="50"/>
    <cellStyle name="常规_邵阳市双清区2009年综合财政预算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B25" sqref="B25"/>
    </sheetView>
  </sheetViews>
  <sheetFormatPr defaultColWidth="12.25" defaultRowHeight="13.5" outlineLevelCol="7"/>
  <cols>
    <col min="1" max="1" width="28.25" customWidth="1"/>
    <col min="2" max="7" width="8.625" customWidth="1"/>
    <col min="8" max="8" width="7.25" customWidth="1"/>
    <col min="9" max="16384" width="12.25" customWidth="1"/>
  </cols>
  <sheetData>
    <row r="1" ht="4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/>
      <c r="B2" s="3"/>
      <c r="C2" s="4"/>
      <c r="D2" s="4"/>
      <c r="E2" s="4"/>
      <c r="F2" s="5"/>
      <c r="G2" s="6" t="s">
        <v>1</v>
      </c>
      <c r="H2" s="6"/>
    </row>
    <row r="3" ht="37.5" spans="1:8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7" t="s">
        <v>9</v>
      </c>
    </row>
    <row r="4" ht="21" customHeight="1" spans="1:8">
      <c r="A4" s="10" t="s">
        <v>10</v>
      </c>
      <c r="B4" s="11">
        <f t="shared" ref="B4:F4" si="0">SUM(B5:B20)</f>
        <v>21105</v>
      </c>
      <c r="C4" s="12">
        <f t="shared" si="0"/>
        <v>25090</v>
      </c>
      <c r="D4" s="12">
        <f t="shared" si="0"/>
        <v>25090</v>
      </c>
      <c r="E4" s="12">
        <f t="shared" si="0"/>
        <v>27838.1</v>
      </c>
      <c r="F4" s="11">
        <f t="shared" si="0"/>
        <v>2748.1</v>
      </c>
      <c r="G4" s="13">
        <v>0.1</v>
      </c>
      <c r="H4" s="14"/>
    </row>
    <row r="5" ht="21" customHeight="1" spans="1:8">
      <c r="A5" s="15" t="s">
        <v>11</v>
      </c>
      <c r="B5" s="16">
        <v>4028</v>
      </c>
      <c r="C5" s="17">
        <v>4690</v>
      </c>
      <c r="D5" s="17">
        <v>4690</v>
      </c>
      <c r="E5" s="17">
        <v>4980</v>
      </c>
      <c r="F5" s="11">
        <f t="shared" ref="F5:F9" si="1">E5-D5</f>
        <v>290</v>
      </c>
      <c r="G5" s="13">
        <f t="shared" ref="G5:G9" si="2">F5/D5</f>
        <v>0.0618336886993603</v>
      </c>
      <c r="H5" s="14"/>
    </row>
    <row r="6" ht="21" customHeight="1" spans="1:8">
      <c r="A6" s="15" t="s">
        <v>12</v>
      </c>
      <c r="B6" s="16">
        <v>6223</v>
      </c>
      <c r="C6" s="17">
        <v>7200</v>
      </c>
      <c r="D6" s="17">
        <v>7200</v>
      </c>
      <c r="E6" s="17">
        <v>7800</v>
      </c>
      <c r="F6" s="11">
        <f t="shared" si="1"/>
        <v>600</v>
      </c>
      <c r="G6" s="13">
        <f t="shared" si="2"/>
        <v>0.0833333333333333</v>
      </c>
      <c r="H6" s="14"/>
    </row>
    <row r="7" ht="21" customHeight="1" spans="1:8">
      <c r="A7" s="15" t="s">
        <v>13</v>
      </c>
      <c r="B7" s="16">
        <v>51</v>
      </c>
      <c r="C7" s="17"/>
      <c r="D7" s="17"/>
      <c r="E7" s="17">
        <f t="shared" ref="E7:E12" si="3">D7*1.1</f>
        <v>0</v>
      </c>
      <c r="F7" s="11"/>
      <c r="G7" s="13"/>
      <c r="H7" s="14"/>
    </row>
    <row r="8" ht="21" customHeight="1" spans="1:8">
      <c r="A8" s="15" t="s">
        <v>14</v>
      </c>
      <c r="B8" s="16">
        <v>1726</v>
      </c>
      <c r="C8" s="17">
        <v>2050</v>
      </c>
      <c r="D8" s="17">
        <v>2050</v>
      </c>
      <c r="E8" s="17">
        <f t="shared" si="3"/>
        <v>2255</v>
      </c>
      <c r="F8" s="11">
        <f t="shared" si="1"/>
        <v>205</v>
      </c>
      <c r="G8" s="13">
        <f t="shared" si="2"/>
        <v>0.1</v>
      </c>
      <c r="H8" s="14"/>
    </row>
    <row r="9" ht="21" customHeight="1" spans="1:8">
      <c r="A9" s="15" t="s">
        <v>15</v>
      </c>
      <c r="B9" s="16">
        <v>1234</v>
      </c>
      <c r="C9" s="17">
        <v>1430</v>
      </c>
      <c r="D9" s="17">
        <v>1430</v>
      </c>
      <c r="E9" s="17">
        <v>1440</v>
      </c>
      <c r="F9" s="11">
        <f t="shared" si="1"/>
        <v>10</v>
      </c>
      <c r="G9" s="13">
        <f t="shared" si="2"/>
        <v>0.00699300699300699</v>
      </c>
      <c r="H9" s="14"/>
    </row>
    <row r="10" ht="21" customHeight="1" spans="1:8">
      <c r="A10" s="15" t="s">
        <v>16</v>
      </c>
      <c r="B10" s="16"/>
      <c r="C10" s="17"/>
      <c r="D10" s="17"/>
      <c r="E10" s="17">
        <f t="shared" si="3"/>
        <v>0</v>
      </c>
      <c r="F10" s="11"/>
      <c r="G10" s="13"/>
      <c r="H10" s="14"/>
    </row>
    <row r="11" ht="21" customHeight="1" spans="1:8">
      <c r="A11" s="15" t="s">
        <v>17</v>
      </c>
      <c r="B11" s="16">
        <v>813</v>
      </c>
      <c r="C11" s="17">
        <v>980</v>
      </c>
      <c r="D11" s="17">
        <v>980</v>
      </c>
      <c r="E11" s="17">
        <f t="shared" si="3"/>
        <v>1078</v>
      </c>
      <c r="F11" s="11">
        <f t="shared" ref="F11:F17" si="4">E11-D11</f>
        <v>98</v>
      </c>
      <c r="G11" s="13">
        <f t="shared" ref="G11:G17" si="5">F11/D11</f>
        <v>0.1</v>
      </c>
      <c r="H11" s="14"/>
    </row>
    <row r="12" ht="21" customHeight="1" spans="1:8">
      <c r="A12" s="15" t="s">
        <v>18</v>
      </c>
      <c r="B12" s="16">
        <v>865</v>
      </c>
      <c r="C12" s="17">
        <v>1020</v>
      </c>
      <c r="D12" s="17">
        <v>1020</v>
      </c>
      <c r="E12" s="17">
        <f t="shared" si="3"/>
        <v>1122</v>
      </c>
      <c r="F12" s="11">
        <f t="shared" si="4"/>
        <v>102</v>
      </c>
      <c r="G12" s="13">
        <f t="shared" si="5"/>
        <v>0.1</v>
      </c>
      <c r="H12" s="14"/>
    </row>
    <row r="13" ht="21" customHeight="1" spans="1:8">
      <c r="A13" s="15" t="s">
        <v>19</v>
      </c>
      <c r="B13" s="16">
        <v>560</v>
      </c>
      <c r="C13" s="17">
        <v>650</v>
      </c>
      <c r="D13" s="17">
        <v>650</v>
      </c>
      <c r="E13" s="17">
        <v>1200</v>
      </c>
      <c r="F13" s="11">
        <f t="shared" si="4"/>
        <v>550</v>
      </c>
      <c r="G13" s="13">
        <f t="shared" si="5"/>
        <v>0.846153846153846</v>
      </c>
      <c r="H13" s="14"/>
    </row>
    <row r="14" ht="21" customHeight="1" spans="1:8">
      <c r="A14" s="15" t="s">
        <v>20</v>
      </c>
      <c r="B14" s="16">
        <v>677</v>
      </c>
      <c r="C14" s="17">
        <v>820</v>
      </c>
      <c r="D14" s="17">
        <v>820</v>
      </c>
      <c r="E14" s="17">
        <f t="shared" ref="E14:E16" si="6">D14*1.1</f>
        <v>902</v>
      </c>
      <c r="F14" s="11">
        <f t="shared" si="4"/>
        <v>82.0000000000001</v>
      </c>
      <c r="G14" s="13">
        <f t="shared" si="5"/>
        <v>0.1</v>
      </c>
      <c r="H14" s="14"/>
    </row>
    <row r="15" ht="21" customHeight="1" spans="1:8">
      <c r="A15" s="15" t="s">
        <v>21</v>
      </c>
      <c r="B15" s="16">
        <v>3796</v>
      </c>
      <c r="C15" s="17">
        <v>4500</v>
      </c>
      <c r="D15" s="17">
        <v>4500</v>
      </c>
      <c r="E15" s="17">
        <f t="shared" si="6"/>
        <v>4950</v>
      </c>
      <c r="F15" s="11">
        <f t="shared" si="4"/>
        <v>450</v>
      </c>
      <c r="G15" s="13">
        <f t="shared" si="5"/>
        <v>0.1</v>
      </c>
      <c r="H15" s="14"/>
    </row>
    <row r="16" ht="21" customHeight="1" spans="1:8">
      <c r="A16" s="15" t="s">
        <v>22</v>
      </c>
      <c r="B16" s="16">
        <v>1017</v>
      </c>
      <c r="C16" s="17">
        <v>1141</v>
      </c>
      <c r="D16" s="17">
        <v>1141</v>
      </c>
      <c r="E16" s="17">
        <f t="shared" si="6"/>
        <v>1255.1</v>
      </c>
      <c r="F16" s="11">
        <f t="shared" si="4"/>
        <v>114.1</v>
      </c>
      <c r="G16" s="13">
        <f t="shared" si="5"/>
        <v>0.1</v>
      </c>
      <c r="H16" s="14"/>
    </row>
    <row r="17" ht="21" customHeight="1" spans="1:8">
      <c r="A17" s="15" t="s">
        <v>23</v>
      </c>
      <c r="B17" s="16">
        <v>115</v>
      </c>
      <c r="C17" s="17">
        <v>609</v>
      </c>
      <c r="D17" s="17">
        <v>609</v>
      </c>
      <c r="E17" s="17">
        <v>856</v>
      </c>
      <c r="F17" s="11">
        <f t="shared" si="4"/>
        <v>247</v>
      </c>
      <c r="G17" s="13">
        <f t="shared" si="5"/>
        <v>0.405582922824302</v>
      </c>
      <c r="H17" s="14"/>
    </row>
    <row r="18" ht="21" customHeight="1" spans="1:8">
      <c r="A18" s="15" t="s">
        <v>24</v>
      </c>
      <c r="B18" s="16"/>
      <c r="C18" s="17"/>
      <c r="D18" s="17"/>
      <c r="E18" s="17"/>
      <c r="F18" s="11"/>
      <c r="G18" s="13"/>
      <c r="H18" s="14"/>
    </row>
    <row r="19" ht="21" customHeight="1" spans="1:8">
      <c r="A19" s="15" t="s">
        <v>25</v>
      </c>
      <c r="B19" s="16"/>
      <c r="C19" s="17"/>
      <c r="D19" s="17"/>
      <c r="E19" s="17"/>
      <c r="F19" s="11"/>
      <c r="G19" s="13"/>
      <c r="H19" s="14"/>
    </row>
    <row r="20" ht="21" customHeight="1" spans="1:8">
      <c r="A20" s="15" t="s">
        <v>26</v>
      </c>
      <c r="B20" s="16"/>
      <c r="C20" s="17"/>
      <c r="D20" s="17"/>
      <c r="E20" s="17"/>
      <c r="F20" s="11"/>
      <c r="G20" s="13"/>
      <c r="H20" s="14"/>
    </row>
    <row r="21" ht="21" customHeight="1" spans="1:8">
      <c r="A21" s="10" t="s">
        <v>27</v>
      </c>
      <c r="B21" s="11">
        <f t="shared" ref="B21:F21" si="7">SUM(B22:B27)</f>
        <v>12885</v>
      </c>
      <c r="C21" s="12">
        <f t="shared" si="7"/>
        <v>8394</v>
      </c>
      <c r="D21" s="12">
        <f t="shared" si="7"/>
        <v>8394</v>
      </c>
      <c r="E21" s="12">
        <f t="shared" si="7"/>
        <v>7330</v>
      </c>
      <c r="F21" s="11">
        <f t="shared" si="7"/>
        <v>-1064</v>
      </c>
      <c r="G21" s="13">
        <f t="shared" ref="G21:G24" si="8">F21/D21</f>
        <v>-0.126757207529188</v>
      </c>
      <c r="H21" s="14"/>
    </row>
    <row r="22" ht="21" customHeight="1" spans="1:8">
      <c r="A22" s="15" t="s">
        <v>28</v>
      </c>
      <c r="B22" s="16">
        <v>1535</v>
      </c>
      <c r="C22" s="17">
        <v>2000</v>
      </c>
      <c r="D22" s="17">
        <v>2000</v>
      </c>
      <c r="E22" s="17">
        <v>2100</v>
      </c>
      <c r="F22" s="11">
        <f t="shared" ref="F22:F24" si="9">E22-D22</f>
        <v>100</v>
      </c>
      <c r="G22" s="13">
        <f t="shared" si="8"/>
        <v>0.05</v>
      </c>
      <c r="H22" s="14"/>
    </row>
    <row r="23" ht="21" customHeight="1" spans="1:8">
      <c r="A23" s="15" t="s">
        <v>29</v>
      </c>
      <c r="B23" s="16">
        <v>854</v>
      </c>
      <c r="C23" s="17">
        <v>850</v>
      </c>
      <c r="D23" s="17">
        <v>850</v>
      </c>
      <c r="E23" s="17">
        <v>850</v>
      </c>
      <c r="F23" s="11">
        <f t="shared" si="9"/>
        <v>0</v>
      </c>
      <c r="G23" s="13">
        <f t="shared" si="8"/>
        <v>0</v>
      </c>
      <c r="H23" s="14"/>
    </row>
    <row r="24" ht="21" customHeight="1" spans="1:8">
      <c r="A24" s="15" t="s">
        <v>30</v>
      </c>
      <c r="B24" s="16">
        <v>1124</v>
      </c>
      <c r="C24" s="17">
        <v>1200</v>
      </c>
      <c r="D24" s="17">
        <v>1200</v>
      </c>
      <c r="E24" s="17">
        <v>1200</v>
      </c>
      <c r="F24" s="11">
        <f t="shared" si="9"/>
        <v>0</v>
      </c>
      <c r="G24" s="13">
        <f t="shared" si="8"/>
        <v>0</v>
      </c>
      <c r="H24" s="14"/>
    </row>
    <row r="25" ht="21" customHeight="1" spans="1:8">
      <c r="A25" s="15" t="s">
        <v>31</v>
      </c>
      <c r="B25" s="16"/>
      <c r="C25" s="17"/>
      <c r="D25" s="17"/>
      <c r="E25" s="17"/>
      <c r="F25" s="11"/>
      <c r="G25" s="13"/>
      <c r="H25" s="14"/>
    </row>
    <row r="26" ht="21" customHeight="1" spans="1:8">
      <c r="A26" s="15" t="s">
        <v>32</v>
      </c>
      <c r="B26" s="16">
        <v>539</v>
      </c>
      <c r="C26" s="17">
        <v>550</v>
      </c>
      <c r="D26" s="17">
        <v>550</v>
      </c>
      <c r="E26" s="17">
        <v>550</v>
      </c>
      <c r="F26" s="11">
        <f t="shared" ref="F26:F34" si="10">E26-D26</f>
        <v>0</v>
      </c>
      <c r="G26" s="13">
        <f t="shared" ref="G26:G33" si="11">F26/D26</f>
        <v>0</v>
      </c>
      <c r="H26" s="14"/>
    </row>
    <row r="27" ht="21" customHeight="1" spans="1:8">
      <c r="A27" s="15" t="s">
        <v>33</v>
      </c>
      <c r="B27" s="16">
        <v>8833</v>
      </c>
      <c r="C27" s="17">
        <v>3794</v>
      </c>
      <c r="D27" s="17">
        <v>3794</v>
      </c>
      <c r="E27" s="17">
        <v>2630</v>
      </c>
      <c r="F27" s="11">
        <f t="shared" si="10"/>
        <v>-1164</v>
      </c>
      <c r="G27" s="13">
        <f t="shared" si="11"/>
        <v>-0.306800210859251</v>
      </c>
      <c r="H27" s="14"/>
    </row>
    <row r="28" ht="21" customHeight="1" spans="1:8">
      <c r="A28" s="8" t="s">
        <v>34</v>
      </c>
      <c r="B28" s="12">
        <f t="shared" ref="B28:F28" si="12">B4+B21</f>
        <v>33990</v>
      </c>
      <c r="C28" s="12">
        <f t="shared" si="12"/>
        <v>33484</v>
      </c>
      <c r="D28" s="12">
        <f t="shared" si="12"/>
        <v>33484</v>
      </c>
      <c r="E28" s="12">
        <f t="shared" si="12"/>
        <v>35168.1</v>
      </c>
      <c r="F28" s="12">
        <f t="shared" si="12"/>
        <v>1684.1</v>
      </c>
      <c r="G28" s="13">
        <f t="shared" si="11"/>
        <v>0.0502956636005256</v>
      </c>
      <c r="H28" s="14"/>
    </row>
    <row r="29" ht="21" customHeight="1" spans="1:8">
      <c r="A29" s="10" t="s">
        <v>35</v>
      </c>
      <c r="B29" s="12">
        <f t="shared" ref="B29:F29" si="13">SUM(B30:B34)</f>
        <v>20079.7871428571</v>
      </c>
      <c r="C29" s="12">
        <f t="shared" si="13"/>
        <v>23310.1461904762</v>
      </c>
      <c r="D29" s="12">
        <f t="shared" si="13"/>
        <v>23310.1461904762</v>
      </c>
      <c r="E29" s="12">
        <f t="shared" si="13"/>
        <v>24957.5571428571</v>
      </c>
      <c r="F29" s="12">
        <f t="shared" si="13"/>
        <v>1647.41095238095</v>
      </c>
      <c r="G29" s="13">
        <f t="shared" si="11"/>
        <v>0.0706735572964375</v>
      </c>
      <c r="H29" s="14"/>
    </row>
    <row r="30" ht="21" customHeight="1" spans="1:8">
      <c r="A30" s="18" t="s">
        <v>36</v>
      </c>
      <c r="B30" s="12">
        <f>B5/0.375*0.5+0.33</f>
        <v>5370.99666666667</v>
      </c>
      <c r="C30" s="12">
        <f>C5/0.375*0.5-0.33</f>
        <v>6253.00333333333</v>
      </c>
      <c r="D30" s="12">
        <f>D5/0.375*0.5-0.33</f>
        <v>6253.00333333333</v>
      </c>
      <c r="E30" s="12">
        <f>E5/0.375*0.5</f>
        <v>6640</v>
      </c>
      <c r="F30" s="11">
        <f t="shared" si="10"/>
        <v>386.996666666667</v>
      </c>
      <c r="G30" s="13">
        <f t="shared" si="11"/>
        <v>0.0618897265900493</v>
      </c>
      <c r="H30" s="14"/>
    </row>
    <row r="31" ht="21" customHeight="1" spans="1:8">
      <c r="A31" s="18" t="s">
        <v>37</v>
      </c>
      <c r="B31" s="12">
        <f>B6*0.5/0.375+0.3</f>
        <v>8297.63333333333</v>
      </c>
      <c r="C31" s="12">
        <f>C6*0.5/0.375</f>
        <v>9600</v>
      </c>
      <c r="D31" s="12">
        <f>D6*0.5/0.375</f>
        <v>9600</v>
      </c>
      <c r="E31" s="12">
        <f>E6*0.5/0.375-0.4</f>
        <v>10399.6</v>
      </c>
      <c r="F31" s="11">
        <f t="shared" si="10"/>
        <v>799.6</v>
      </c>
      <c r="G31" s="13">
        <f t="shared" si="11"/>
        <v>0.0832916666666667</v>
      </c>
      <c r="H31" s="14"/>
    </row>
    <row r="32" ht="21" customHeight="1" spans="1:8">
      <c r="A32" s="18" t="s">
        <v>38</v>
      </c>
      <c r="B32" s="17">
        <f>B8*0.6/0.28+0.3</f>
        <v>3698.87142857143</v>
      </c>
      <c r="C32" s="17">
        <f>C8*0.6/0.28</f>
        <v>4392.85714285714</v>
      </c>
      <c r="D32" s="17">
        <f>D8*0.6/0.28</f>
        <v>4392.85714285714</v>
      </c>
      <c r="E32" s="17">
        <f>E8*0.6/0.28+0.1</f>
        <v>4832.24285714286</v>
      </c>
      <c r="F32" s="11">
        <f t="shared" si="10"/>
        <v>439.385714285715</v>
      </c>
      <c r="G32" s="13">
        <f t="shared" si="11"/>
        <v>0.100022764227642</v>
      </c>
      <c r="H32" s="14"/>
    </row>
    <row r="33" ht="21" customHeight="1" spans="1:8">
      <c r="A33" s="18" t="s">
        <v>39</v>
      </c>
      <c r="B33" s="17">
        <f>B9*0.6/0.28</f>
        <v>2644.28571428571</v>
      </c>
      <c r="C33" s="17">
        <f>C9*0.6/0.28</f>
        <v>3064.28571428571</v>
      </c>
      <c r="D33" s="17">
        <f>D9*0.6/0.28</f>
        <v>3064.28571428571</v>
      </c>
      <c r="E33" s="17">
        <f>E9*0.6/0.28</f>
        <v>3085.71428571429</v>
      </c>
      <c r="F33" s="11">
        <f t="shared" si="10"/>
        <v>21.4285714285711</v>
      </c>
      <c r="G33" s="13">
        <f t="shared" si="11"/>
        <v>0.00699300699300689</v>
      </c>
      <c r="H33" s="14"/>
    </row>
    <row r="34" ht="21" customHeight="1" spans="1:8">
      <c r="A34" s="18" t="s">
        <v>40</v>
      </c>
      <c r="B34" s="17">
        <f>B7*0.5/0.375</f>
        <v>68</v>
      </c>
      <c r="C34" s="17">
        <f>C7*0.5/0.375</f>
        <v>0</v>
      </c>
      <c r="D34" s="17">
        <f>D7*0.5/0.375</f>
        <v>0</v>
      </c>
      <c r="E34" s="17">
        <f>E7*0.5/0.375</f>
        <v>0</v>
      </c>
      <c r="F34" s="11">
        <f t="shared" si="10"/>
        <v>0</v>
      </c>
      <c r="G34" s="13"/>
      <c r="H34" s="14"/>
    </row>
    <row r="35" ht="21" customHeight="1" spans="1:8">
      <c r="A35" s="10" t="s">
        <v>41</v>
      </c>
      <c r="B35" s="12">
        <f t="shared" ref="B35:F35" si="14">SUM(B36:B43)</f>
        <v>4992.71428571429</v>
      </c>
      <c r="C35" s="12">
        <f t="shared" si="14"/>
        <v>5806.19047619048</v>
      </c>
      <c r="D35" s="12">
        <f t="shared" si="14"/>
        <v>5806.19047619048</v>
      </c>
      <c r="E35" s="12">
        <f t="shared" si="14"/>
        <v>6229.94285714286</v>
      </c>
      <c r="F35" s="12">
        <f t="shared" si="14"/>
        <v>423.752380952381</v>
      </c>
      <c r="G35" s="13">
        <f t="shared" ref="G35:G37" si="15">F35/D35</f>
        <v>0.0729828590174691</v>
      </c>
      <c r="H35" s="14"/>
    </row>
    <row r="36" ht="21" customHeight="1" spans="1:8">
      <c r="A36" s="18" t="s">
        <v>42</v>
      </c>
      <c r="B36" s="17">
        <f t="shared" ref="B36:B38" si="16">B5*0.125/0.375</f>
        <v>1342.66666666667</v>
      </c>
      <c r="C36" s="17">
        <f t="shared" ref="C36:C38" si="17">C5*0.125/0.375</f>
        <v>1563.33333333333</v>
      </c>
      <c r="D36" s="17">
        <f t="shared" ref="D36:D38" si="18">D5*0.125/0.375</f>
        <v>1563.33333333333</v>
      </c>
      <c r="E36" s="17">
        <f>E5*0.125/0.375</f>
        <v>1660</v>
      </c>
      <c r="F36" s="11">
        <f t="shared" ref="F36:F44" si="19">E36-D36</f>
        <v>96.6666666666667</v>
      </c>
      <c r="G36" s="13">
        <f t="shared" si="15"/>
        <v>0.0618336886993604</v>
      </c>
      <c r="H36" s="14"/>
    </row>
    <row r="37" ht="21" customHeight="1" spans="1:8">
      <c r="A37" s="18" t="s">
        <v>43</v>
      </c>
      <c r="B37" s="17">
        <f t="shared" si="16"/>
        <v>2074.33333333333</v>
      </c>
      <c r="C37" s="17">
        <f t="shared" si="17"/>
        <v>2400</v>
      </c>
      <c r="D37" s="17">
        <f t="shared" si="18"/>
        <v>2400</v>
      </c>
      <c r="E37" s="17">
        <f>E6*0.125/0.375-0.2</f>
        <v>2599.8</v>
      </c>
      <c r="F37" s="11">
        <f t="shared" si="19"/>
        <v>199.8</v>
      </c>
      <c r="G37" s="13">
        <f t="shared" si="15"/>
        <v>0.0832500000000001</v>
      </c>
      <c r="H37" s="14"/>
    </row>
    <row r="38" ht="21" customHeight="1" spans="1:8">
      <c r="A38" s="18" t="s">
        <v>44</v>
      </c>
      <c r="B38" s="17">
        <f t="shared" si="16"/>
        <v>17</v>
      </c>
      <c r="C38" s="17">
        <f t="shared" si="17"/>
        <v>0</v>
      </c>
      <c r="D38" s="17">
        <f t="shared" si="18"/>
        <v>0</v>
      </c>
      <c r="E38" s="17">
        <f>E7*0.125/0.375</f>
        <v>0</v>
      </c>
      <c r="F38" s="11">
        <f t="shared" si="19"/>
        <v>0</v>
      </c>
      <c r="G38" s="13"/>
      <c r="H38" s="14"/>
    </row>
    <row r="39" ht="21" customHeight="1" spans="1:8">
      <c r="A39" s="18" t="s">
        <v>45</v>
      </c>
      <c r="B39" s="17">
        <f>B8*0.12/0.28</f>
        <v>739.714285714286</v>
      </c>
      <c r="C39" s="17">
        <f>C8*0.12/0.28</f>
        <v>878.571428571428</v>
      </c>
      <c r="D39" s="17">
        <f>D8*0.12/0.28</f>
        <v>878.571428571428</v>
      </c>
      <c r="E39" s="17">
        <f>E8*0.12/0.28</f>
        <v>966.428571428571</v>
      </c>
      <c r="F39" s="11">
        <f t="shared" si="19"/>
        <v>87.8571428571428</v>
      </c>
      <c r="G39" s="13">
        <f t="shared" ref="G39:G42" si="20">F39/D39</f>
        <v>0.0999999999999999</v>
      </c>
      <c r="H39" s="14"/>
    </row>
    <row r="40" ht="21" customHeight="1" spans="1:8">
      <c r="A40" s="18" t="s">
        <v>46</v>
      </c>
      <c r="B40" s="17">
        <f>B9*0.12/0.28</f>
        <v>528.857142857143</v>
      </c>
      <c r="C40" s="17">
        <f>C9*0.12/0.28</f>
        <v>612.857142857143</v>
      </c>
      <c r="D40" s="17">
        <f>D9*0.12/0.28</f>
        <v>612.857142857143</v>
      </c>
      <c r="E40" s="17">
        <f>E9*0.12/0.28</f>
        <v>617.142857142857</v>
      </c>
      <c r="F40" s="11">
        <f t="shared" si="19"/>
        <v>4.28571428571422</v>
      </c>
      <c r="G40" s="13">
        <f t="shared" si="20"/>
        <v>0.00699300699300689</v>
      </c>
      <c r="H40" s="14"/>
    </row>
    <row r="41" ht="21" customHeight="1" spans="1:8">
      <c r="A41" s="18" t="s">
        <v>47</v>
      </c>
      <c r="B41" s="17"/>
      <c r="C41" s="17"/>
      <c r="D41" s="17"/>
      <c r="E41" s="17"/>
      <c r="F41" s="11">
        <f t="shared" si="19"/>
        <v>0</v>
      </c>
      <c r="G41" s="13"/>
      <c r="H41" s="14"/>
    </row>
    <row r="42" ht="21" customHeight="1" spans="1:8">
      <c r="A42" s="18" t="s">
        <v>48</v>
      </c>
      <c r="B42" s="17">
        <f>B14*0.3/0.7</f>
        <v>290.142857142857</v>
      </c>
      <c r="C42" s="17">
        <f>C14*0.3/0.7</f>
        <v>351.428571428571</v>
      </c>
      <c r="D42" s="17">
        <f>D14*0.3/0.7</f>
        <v>351.428571428571</v>
      </c>
      <c r="E42" s="17">
        <f>E14*0.3/0.7</f>
        <v>386.571428571429</v>
      </c>
      <c r="F42" s="11">
        <f t="shared" si="19"/>
        <v>35.1428571428572</v>
      </c>
      <c r="G42" s="13">
        <f t="shared" si="20"/>
        <v>0.1</v>
      </c>
      <c r="H42" s="14"/>
    </row>
    <row r="43" ht="21" customHeight="1" spans="1:8">
      <c r="A43" s="18" t="s">
        <v>49</v>
      </c>
      <c r="B43" s="19"/>
      <c r="C43" s="19"/>
      <c r="D43" s="19"/>
      <c r="E43" s="19"/>
      <c r="F43" s="11">
        <f t="shared" si="19"/>
        <v>0</v>
      </c>
      <c r="G43" s="13"/>
      <c r="H43" s="14"/>
    </row>
    <row r="44" ht="21" customHeight="1" spans="1:8">
      <c r="A44" s="10" t="s">
        <v>50</v>
      </c>
      <c r="B44" s="12">
        <f>B29+B35</f>
        <v>25072.5014285714</v>
      </c>
      <c r="C44" s="12">
        <f>C29+C35</f>
        <v>29116.3366666667</v>
      </c>
      <c r="D44" s="12">
        <f>D29+D35</f>
        <v>29116.3366666667</v>
      </c>
      <c r="E44" s="12">
        <f>E29+E35</f>
        <v>31187.5</v>
      </c>
      <c r="F44" s="11">
        <f t="shared" si="19"/>
        <v>2071.16333333333</v>
      </c>
      <c r="G44" s="13">
        <f>F44/D44</f>
        <v>0.0711340632252157</v>
      </c>
      <c r="H44" s="14"/>
    </row>
    <row r="45" ht="21" customHeight="1" spans="1:8">
      <c r="A45" s="10"/>
      <c r="B45" s="12"/>
      <c r="C45" s="12"/>
      <c r="D45" s="12"/>
      <c r="E45" s="12"/>
      <c r="F45" s="11"/>
      <c r="G45" s="13"/>
      <c r="H45" s="14"/>
    </row>
    <row r="46" ht="21" customHeight="1" spans="1:8">
      <c r="A46" s="20" t="s">
        <v>51</v>
      </c>
      <c r="B46" s="21">
        <f>B28+B44</f>
        <v>59062.5014285714</v>
      </c>
      <c r="C46" s="21">
        <f>C28+C44</f>
        <v>62600.3366666667</v>
      </c>
      <c r="D46" s="21">
        <f>D28+D44</f>
        <v>62600.3366666667</v>
      </c>
      <c r="E46" s="21">
        <f>E28+E44</f>
        <v>66355.6</v>
      </c>
      <c r="F46" s="22">
        <f>E46-D46</f>
        <v>3755.26333333334</v>
      </c>
      <c r="G46" s="23">
        <f>F46/D46</f>
        <v>0.0599879095431915</v>
      </c>
      <c r="H46" s="24"/>
    </row>
    <row r="47" ht="21" customHeight="1" spans="1:8">
      <c r="A47" s="25" t="s">
        <v>52</v>
      </c>
      <c r="B47" s="26">
        <f>B4/B28</f>
        <v>0.620917917034422</v>
      </c>
      <c r="C47" s="26">
        <f>C4/C28</f>
        <v>0.749313104766456</v>
      </c>
      <c r="D47" s="26">
        <f>D4/D28</f>
        <v>0.749313104766456</v>
      </c>
      <c r="E47" s="26">
        <f>E4/E28</f>
        <v>0.791572476192913</v>
      </c>
      <c r="F47" s="26"/>
      <c r="G47" s="26"/>
      <c r="H47" s="27"/>
    </row>
  </sheetData>
  <mergeCells count="2">
    <mergeCell ref="A1:H1"/>
    <mergeCell ref="G2:H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2020年双清区一般公共预算收入预算草案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WPS_1538183994</cp:lastModifiedBy>
  <dcterms:created xsi:type="dcterms:W3CDTF">2019-03-26T02:31:00Z</dcterms:created>
  <dcterms:modified xsi:type="dcterms:W3CDTF">2020-03-24T07:04:03Z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