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区级一般公共预算收入完成情况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  <definedName name="\q" localSheetId="0">[1]国家!#REF!</definedName>
    <definedName name="\z" localSheetId="0">[2]中央!#REF!</definedName>
    <definedName name="_124sq" localSheetId="0">#REF!</definedName>
    <definedName name="_212双清" localSheetId="0">#REF!</definedName>
    <definedName name="_226sq" localSheetId="0">#REF!</definedName>
    <definedName name="_5双清" localSheetId="0">#REF!</definedName>
    <definedName name="_6_其他" localSheetId="0">#REF!</definedName>
    <definedName name="_xlnm._FilterDatabase" localSheetId="0" hidden="1">#REF!</definedName>
    <definedName name="a" localSheetId="0">#REF!</definedName>
    <definedName name="aa" localSheetId="0">#REF!</definedName>
    <definedName name="aaa" localSheetId="0">[3]中央!#REF!</definedName>
    <definedName name="ABC" localSheetId="0">#REF!</definedName>
    <definedName name="ABD" localSheetId="0">#REF!</definedName>
    <definedName name="county" localSheetId="0">#REF!</definedName>
    <definedName name="data" localSheetId="0">#REF!</definedName>
    <definedName name="database2" localSheetId="0">#REF!</definedName>
    <definedName name="database3" localSheetId="0">#REF!</definedName>
    <definedName name="dsaad" localSheetId="0">#REF!</definedName>
    <definedName name="gxxe2003" localSheetId="0">'[16]P1012001'!$A$6:$E$117</definedName>
    <definedName name="hhhh" localSheetId="0">#REF!</definedName>
    <definedName name="kkkk" localSheetId="0">#REF!</definedName>
    <definedName name="_xlnm.Print_Area" localSheetId="0">'2021年区级一般公共预算收入完成情况表'!$A$1:$I$39</definedName>
    <definedName name="Print_Area_MI" localSheetId="0">[1]国家!#REF!</definedName>
    <definedName name="Sheet1" localSheetId="0">#REF!</definedName>
    <definedName name="sheet33" localSheetId="0">#REF!</definedName>
    <definedName name="财政供养" localSheetId="0">#REF!</definedName>
    <definedName name="常常" localSheetId="0">#REF!</definedName>
    <definedName name="处室" localSheetId="0">#REF!</definedName>
    <definedName name="大多数" localSheetId="0">[7]Sheet2!$A$15</definedName>
    <definedName name="还有" localSheetId="0">#REF!</definedName>
    <definedName name="汇率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金额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类型" localSheetId="0">#REF!</definedName>
    <definedName name="全额差额比例" localSheetId="0">'[10]C01-1'!#REF!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双甭0202" localSheetId="0">#REF!</definedName>
    <definedName name="双清" localSheetId="0">#REF!</definedName>
    <definedName name="双清1231" localSheetId="0">#REF!</definedName>
    <definedName name="四季度" localSheetId="0">'[11]C01-1'!#REF!</definedName>
    <definedName name="位次d" localSheetId="0">[12]四月份月报!#REF!</definedName>
    <definedName name="乡镇办" localSheetId="0">#REF!</definedName>
    <definedName name="性别" localSheetId="0">[17]基础编码!$H$2:$H$3</definedName>
    <definedName name="学历" localSheetId="0">[17]基础编码!$S$2:$S$9</definedName>
  </definedNames>
  <calcPr calcId="144525"/>
</workbook>
</file>

<file path=xl/sharedStrings.xml><?xml version="1.0" encoding="utf-8"?>
<sst xmlns="http://schemas.openxmlformats.org/spreadsheetml/2006/main" count="48" uniqueCount="48">
  <si>
    <t>2021年区级一般公共预算收入完成情况表</t>
  </si>
  <si>
    <t>单位：万元</t>
  </si>
  <si>
    <t>项目</t>
  </si>
  <si>
    <t>2019年
完成数</t>
  </si>
  <si>
    <t>2020年
完成数</t>
  </si>
  <si>
    <t>2021年
预算数</t>
  </si>
  <si>
    <t>2021年
完成数
预算数</t>
  </si>
  <si>
    <t>为预
算%</t>
  </si>
  <si>
    <t>2021年
增减额</t>
  </si>
  <si>
    <t>2021年增长%</t>
  </si>
  <si>
    <t>备注</t>
  </si>
  <si>
    <t>一、税收收入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</si>
  <si>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</si>
  <si>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</si>
  <si>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</si>
  <si>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</si>
  <si>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</si>
  <si>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</si>
  <si>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</si>
  <si>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</si>
  <si>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</si>
  <si>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</si>
  <si>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</si>
  <si>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</si>
  <si>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</si>
  <si>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14、其他税收收入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</si>
  <si>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</si>
  <si>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</si>
  <si>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</si>
  <si>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</si>
  <si>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</si>
  <si>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</si>
  <si>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 xml:space="preserve">6、其他收入 </t>
  </si>
  <si>
    <t>地方收入合计</t>
  </si>
  <si>
    <t>（一)上划中央收入小计</t>
  </si>
  <si>
    <t>1、上划中央增值税</t>
  </si>
  <si>
    <t>2、上划中央企业所得税</t>
  </si>
  <si>
    <t>3、上划中央个人所得税</t>
  </si>
  <si>
    <t>（二)上划省级收入小计</t>
  </si>
  <si>
    <t>1、上划省增值税</t>
  </si>
  <si>
    <t>2、上划省企业所得税</t>
  </si>
  <si>
    <t>3、上划省个人所得税</t>
  </si>
  <si>
    <t>4、上划省资源税</t>
  </si>
  <si>
    <t>5、上划省城镇土地使用税</t>
  </si>
  <si>
    <t>7、上划省环境保护税</t>
  </si>
  <si>
    <t>三、上划收入合计</t>
  </si>
  <si>
    <t>财政总收入</t>
  </si>
  <si>
    <t>税收占地方收入比例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</si>
</sst>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_Ѐ"/>
    <numFmt numFmtId="177" formatCode="0.00_ "/>
  </numFmts>
  <fonts count="28"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21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2" borderId="0" xfId="50" applyFont="1" applyFill="1" applyBorder="1" applyAlignment="1">
      <alignment vertical="center" shrinkToFit="1"/>
    </xf>
    <xf numFmtId="0" fontId="2" fillId="2" borderId="0" xfId="50" applyFont="1" applyFill="1" applyBorder="1" applyAlignment="1">
      <alignment vertical="center"/>
    </xf>
    <xf numFmtId="0" fontId="2" fillId="2" borderId="0" xfId="5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2" borderId="0" xfId="50" applyFont="1" applyFill="1" applyBorder="1" applyAlignment="1">
      <alignment horizontal="center" vertical="center" wrapText="1"/>
    </xf>
    <xf numFmtId="0" fontId="2" fillId="2" borderId="0" xfId="50" applyFont="1" applyFill="1" applyBorder="1" applyAlignment="1">
      <alignment horizontal="right" vertical="center" wrapText="1"/>
    </xf>
    <xf numFmtId="0" fontId="2" fillId="2" borderId="0" xfId="50" applyFont="1" applyFill="1" applyBorder="1" applyAlignment="1">
      <alignment vertical="center" wrapText="1"/>
    </xf>
    <xf numFmtId="0" fontId="2" fillId="2" borderId="1" xfId="50" applyFont="1" applyFill="1" applyBorder="1" applyAlignment="1">
      <alignment horizontal="center" vertical="center" shrinkToFit="1"/>
    </xf>
    <xf numFmtId="0" fontId="2" fillId="2" borderId="1" xfId="5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 shrinkToFit="1"/>
    </xf>
    <xf numFmtId="0" fontId="2" fillId="2" borderId="1" xfId="50" applyFont="1" applyFill="1" applyBorder="1" applyAlignment="1">
      <alignment vertical="center" wrapText="1"/>
    </xf>
    <xf numFmtId="1" fontId="2" fillId="2" borderId="1" xfId="50" applyNumberFormat="1" applyFont="1" applyFill="1" applyBorder="1" applyAlignment="1">
      <alignment vertical="center" shrinkToFit="1"/>
    </xf>
    <xf numFmtId="1" fontId="2" fillId="0" borderId="1" xfId="50" applyNumberFormat="1" applyFont="1" applyFill="1" applyBorder="1" applyAlignment="1">
      <alignment vertical="center" shrinkToFit="1"/>
    </xf>
    <xf numFmtId="2" fontId="2" fillId="0" borderId="1" xfId="50" applyNumberFormat="1" applyFont="1" applyFill="1" applyBorder="1" applyAlignment="1">
      <alignment vertical="center" shrinkToFit="1"/>
    </xf>
    <xf numFmtId="10" fontId="2" fillId="2" borderId="1" xfId="11" applyNumberFormat="1" applyFont="1" applyFill="1" applyBorder="1" applyAlignment="1">
      <alignment horizontal="right" vertical="center" shrinkToFit="1"/>
    </xf>
    <xf numFmtId="0" fontId="2" fillId="2" borderId="1" xfId="50" applyFont="1" applyFill="1" applyBorder="1" applyAlignment="1">
      <alignment horizontal="left" vertical="center" wrapText="1"/>
    </xf>
    <xf numFmtId="1" fontId="2" fillId="2" borderId="1" xfId="49" applyNumberFormat="1" applyFont="1" applyFill="1" applyBorder="1" applyAlignment="1">
      <alignment vertical="center" shrinkToFit="1"/>
    </xf>
    <xf numFmtId="1" fontId="2" fillId="0" borderId="1" xfId="49" applyNumberFormat="1" applyFont="1" applyFill="1" applyBorder="1" applyAlignment="1">
      <alignment vertical="center" shrinkToFit="1"/>
    </xf>
    <xf numFmtId="0" fontId="5" fillId="2" borderId="1" xfId="50" applyFont="1" applyFill="1" applyBorder="1" applyAlignment="1">
      <alignment horizontal="center" vertical="center" wrapText="1"/>
    </xf>
    <xf numFmtId="1" fontId="5" fillId="0" borderId="1" xfId="50" applyNumberFormat="1" applyFont="1" applyFill="1" applyBorder="1" applyAlignment="1">
      <alignment vertical="center" shrinkToFit="1"/>
    </xf>
    <xf numFmtId="2" fontId="5" fillId="0" borderId="1" xfId="50" applyNumberFormat="1" applyFont="1" applyFill="1" applyBorder="1" applyAlignment="1">
      <alignment vertical="center" shrinkToFit="1"/>
    </xf>
    <xf numFmtId="1" fontId="5" fillId="2" borderId="1" xfId="50" applyNumberFormat="1" applyFont="1" applyFill="1" applyBorder="1" applyAlignment="1">
      <alignment vertical="center" shrinkToFit="1"/>
    </xf>
    <xf numFmtId="10" fontId="5" fillId="2" borderId="1" xfId="11" applyNumberFormat="1" applyFont="1" applyFill="1" applyBorder="1" applyAlignment="1">
      <alignment horizontal="right" vertical="center" shrinkToFit="1"/>
    </xf>
    <xf numFmtId="0" fontId="2" fillId="0" borderId="1" xfId="51" applyFont="1" applyFill="1" applyBorder="1" applyAlignment="1">
      <alignment vertical="center" wrapText="1"/>
    </xf>
    <xf numFmtId="2" fontId="2" fillId="0" borderId="1" xfId="49" applyNumberFormat="1" applyFont="1" applyFill="1" applyBorder="1" applyAlignment="1">
      <alignment vertical="center" shrinkToFit="1"/>
    </xf>
    <xf numFmtId="0" fontId="5" fillId="2" borderId="1" xfId="50" applyFont="1" applyFill="1" applyBorder="1" applyAlignment="1">
      <alignment horizontal="center" vertical="center" shrinkToFit="1"/>
    </xf>
    <xf numFmtId="176" fontId="5" fillId="0" borderId="1" xfId="50" applyNumberFormat="1" applyFont="1" applyFill="1" applyBorder="1" applyAlignment="1">
      <alignment vertical="center" shrinkToFit="1"/>
    </xf>
    <xf numFmtId="10" fontId="6" fillId="2" borderId="1" xfId="50" applyNumberFormat="1" applyFont="1" applyFill="1" applyBorder="1" applyAlignment="1">
      <alignment vertical="center" shrinkToFit="1"/>
    </xf>
    <xf numFmtId="0" fontId="2" fillId="2" borderId="1" xfId="50" applyFont="1" applyFill="1" applyBorder="1" applyAlignment="1">
      <alignment vertical="center"/>
    </xf>
    <xf numFmtId="10" fontId="2" fillId="2" borderId="1" xfId="11" applyNumberFormat="1" applyFont="1" applyFill="1" applyBorder="1" applyAlignment="1" applyProtection="1">
      <alignment horizontal="right" vertical="center"/>
    </xf>
    <xf numFmtId="177" fontId="2" fillId="2" borderId="0" xfId="50" applyNumberFormat="1" applyFont="1" applyFill="1" applyBorder="1" applyAlignment="1">
      <alignment vertical="center"/>
    </xf>
    <xf numFmtId="0" fontId="5" fillId="2" borderId="1" xfId="50" applyFont="1" applyFill="1" applyBorder="1" applyAlignment="1">
      <alignment vertical="center"/>
    </xf>
    <xf numFmtId="0" fontId="5" fillId="2" borderId="0" xfId="50" applyFont="1" applyFill="1" applyBorder="1" applyAlignment="1">
      <alignment vertical="center"/>
    </xf>
    <xf numFmtId="0" fontId="5" fillId="2" borderId="1" xfId="50" applyFont="1" applyFill="1" applyBorder="1" applyAlignment="1">
      <alignment vertical="center" shrinkToFit="1"/>
    </xf>
    <xf numFmtId="0" fontId="5" fillId="2" borderId="0" xfId="5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0年1-6月预算执行情况" xfId="49"/>
    <cellStyle name="常规_2009年1-12月预算执行情况" xfId="50"/>
    <cellStyle name="常规_邵阳市双清区2009年综合财政预算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30;&#25919;&#20379;&#20859;&#20154;&#21592;&#20449;&#24687;&#34920;\&#25945;&#32946;\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5f_x005f_x005f_x0000__x005f_x005f_x005f_x0000__x005"/>
      <sheetName val="_x005f_x005f_x005f_x005f_x005f_x005f_x005f_x0000__x005f"/>
      <sheetName val="分县数据"/>
      <sheetName val="_x005f_x005f_x005f_x005f_x005f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x005f_x005f_x005f_x005f_"/>
      <sheetName val="Sheet1"/>
      <sheetName val="_x005f_x0000__x005f_x0000__x005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5f_x0000__x005f_x0000__x005f_x0000__x005f_x0000__x0"/>
      <sheetName val="#REF!"/>
      <sheetName val="_x005f_x005f_x005f_x0000__x005f_x005f_x005f_x0000__x005"/>
      <sheetName val="_x005f_x005f_x005f_x005f_x005f_x005f_x005f_x0000__x005f"/>
      <sheetName val="1-4余额表"/>
      <sheetName val="_x005f_x005f_x005f_x005f_x005f_x005f_x005f_x005f_x005f_x005f_"/>
      <sheetName val="POWER ASSUMPTIONS"/>
      <sheetName val="汇总"/>
      <sheetName val="一般预算收入"/>
      <sheetName val="GDP"/>
      <sheetName val=""/>
      <sheetName val="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4"/>
    <pageSetUpPr fitToPage="1"/>
  </sheetPr>
  <dimension ref="A1:IV41"/>
  <sheetViews>
    <sheetView tabSelected="1" zoomScale="130" zoomScaleNormal="130" zoomScaleSheetLayoutView="60" defaultGridColor="0" colorId="8" workbookViewId="0">
      <pane ySplit="3" topLeftCell="A4" activePane="bottomLeft" state="frozen"/>
      <selection/>
      <selection pane="bottomLeft" activeCell="F3" sqref="F3"/>
    </sheetView>
  </sheetViews>
  <sheetFormatPr defaultColWidth="9" defaultRowHeight="14.25"/>
  <cols>
    <col min="1" max="1" width="21.7333333333333" style="3" customWidth="1"/>
    <col min="2" max="2" width="7.05833333333333" style="3" hidden="1" customWidth="1"/>
    <col min="3" max="3" width="7.05833333333333" style="3" customWidth="1"/>
    <col min="4" max="4" width="9.13333333333333" style="4" customWidth="1"/>
    <col min="5" max="6" width="7" style="4" customWidth="1"/>
    <col min="7" max="7" width="7.675" style="4" customWidth="1"/>
    <col min="8" max="8" width="7.78333333333333" style="5" customWidth="1"/>
    <col min="9" max="9" width="5.375" style="4" customWidth="1"/>
    <col min="10" max="10" width="7" style="4" customWidth="1"/>
    <col min="11" max="253" width="9" style="4"/>
    <col min="254" max="16384" width="9" style="6"/>
  </cols>
  <sheetData>
    <row r="1" ht="2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4:9">
      <c r="D2" s="8"/>
      <c r="E2" s="8"/>
      <c r="F2" s="8"/>
      <c r="G2" s="9"/>
      <c r="H2" s="8" t="s">
        <v>1</v>
      </c>
      <c r="I2" s="8"/>
    </row>
    <row r="3" ht="31" customHeight="1" spans="1:9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0" t="s">
        <v>10</v>
      </c>
    </row>
    <row r="4" spans="1:9">
      <c r="A4" s="13" t="s">
        <v>11</v>
      </c>
      <c r="B4" s="14">
        <f>SUM(B5:B18)</f>
        <v>23007</v>
      </c>
      <c r="C4" s="14">
        <f>SUM(C5:C18)</f>
        <v>17179</v>
      </c>
      <c r="D4" s="15">
        <f>SUM(D5:D18)</f>
        <v>23159</v>
      </c>
      <c r="E4" s="15">
        <f>SUM(E5:E18)</f>
        <v>20122</v>
      </c>
      <c r="F4" s="16">
        <f t="shared" ref="F4:F7" si="0">E4/D4*100</f>
        <v>86.8863076989507</v>
      </c>
      <c r="G4" s="14">
        <f t="shared" ref="G4:G7" si="1">E4-C4</f>
        <v>2943</v>
      </c>
      <c r="H4" s="17">
        <f t="shared" ref="H4:H7" si="2">G4/C4</f>
        <v>0.171313813376797</v>
      </c>
      <c r="I4" s="31"/>
    </row>
    <row r="5" ht="17" customHeight="1" spans="1:9">
      <c r="A5" s="18" t="s">
        <v>12</v>
      </c>
      <c r="B5" s="19">
        <v>10859</v>
      </c>
      <c r="C5" s="19">
        <v>7922</v>
      </c>
      <c r="D5" s="20">
        <v>10750</v>
      </c>
      <c r="E5" s="20">
        <v>9349</v>
      </c>
      <c r="F5" s="16">
        <f t="shared" si="0"/>
        <v>86.9674418604651</v>
      </c>
      <c r="G5" s="14">
        <f t="shared" si="1"/>
        <v>1427</v>
      </c>
      <c r="H5" s="17">
        <f t="shared" si="2"/>
        <v>0.180131279979803</v>
      </c>
      <c r="I5" s="31"/>
    </row>
    <row r="6" ht="17" customHeight="1" spans="1:9">
      <c r="A6" s="18" t="s">
        <v>13</v>
      </c>
      <c r="B6" s="19">
        <v>1971</v>
      </c>
      <c r="C6" s="19">
        <v>1753</v>
      </c>
      <c r="D6" s="20">
        <v>1950</v>
      </c>
      <c r="E6" s="20">
        <v>2119</v>
      </c>
      <c r="F6" s="16">
        <f t="shared" si="0"/>
        <v>108.666666666667</v>
      </c>
      <c r="G6" s="14">
        <f t="shared" si="1"/>
        <v>366</v>
      </c>
      <c r="H6" s="17">
        <f t="shared" si="2"/>
        <v>0.208784940102681</v>
      </c>
      <c r="I6" s="31"/>
    </row>
    <row r="7" ht="17" customHeight="1" spans="1:9">
      <c r="A7" s="18" t="s">
        <v>14</v>
      </c>
      <c r="B7" s="19">
        <v>621</v>
      </c>
      <c r="C7" s="19">
        <v>586</v>
      </c>
      <c r="D7" s="20">
        <v>615</v>
      </c>
      <c r="E7" s="20">
        <v>562</v>
      </c>
      <c r="F7" s="16">
        <f t="shared" si="0"/>
        <v>91.3821138211382</v>
      </c>
      <c r="G7" s="14">
        <f t="shared" si="1"/>
        <v>-24</v>
      </c>
      <c r="H7" s="17">
        <f t="shared" si="2"/>
        <v>-0.0409556313993174</v>
      </c>
      <c r="I7" s="31"/>
    </row>
    <row r="8" spans="1:9">
      <c r="A8" s="18" t="s">
        <v>15</v>
      </c>
      <c r="B8" s="19"/>
      <c r="C8" s="19"/>
      <c r="D8" s="20"/>
      <c r="E8" s="20"/>
      <c r="F8" s="16"/>
      <c r="G8" s="14"/>
      <c r="H8" s="17"/>
      <c r="I8" s="31"/>
    </row>
    <row r="9" ht="17" customHeight="1" spans="1:9">
      <c r="A9" s="18" t="s">
        <v>16</v>
      </c>
      <c r="B9" s="19">
        <v>813</v>
      </c>
      <c r="C9" s="19">
        <v>596</v>
      </c>
      <c r="D9" s="20">
        <v>820</v>
      </c>
      <c r="E9" s="20">
        <v>724</v>
      </c>
      <c r="F9" s="16">
        <f t="shared" ref="F9:F15" si="3">E9/D9*100</f>
        <v>88.2926829268293</v>
      </c>
      <c r="G9" s="14">
        <f t="shared" ref="G9:G15" si="4">E9-C9</f>
        <v>128</v>
      </c>
      <c r="H9" s="17">
        <f t="shared" ref="H9:H15" si="5">G9/C9</f>
        <v>0.214765100671141</v>
      </c>
      <c r="I9" s="31"/>
    </row>
    <row r="10" ht="17" customHeight="1" spans="1:9">
      <c r="A10" s="18" t="s">
        <v>17</v>
      </c>
      <c r="B10" s="19">
        <v>843</v>
      </c>
      <c r="C10" s="19">
        <v>696</v>
      </c>
      <c r="D10" s="20">
        <v>850</v>
      </c>
      <c r="E10" s="20">
        <v>945</v>
      </c>
      <c r="F10" s="16">
        <f t="shared" si="3"/>
        <v>111.176470588235</v>
      </c>
      <c r="G10" s="14">
        <f t="shared" si="4"/>
        <v>249</v>
      </c>
      <c r="H10" s="17">
        <f t="shared" si="5"/>
        <v>0.357758620689655</v>
      </c>
      <c r="I10" s="31"/>
    </row>
    <row r="11" ht="17" customHeight="1" spans="1:9">
      <c r="A11" s="18" t="s">
        <v>18</v>
      </c>
      <c r="B11" s="19">
        <v>671</v>
      </c>
      <c r="C11" s="19">
        <v>382</v>
      </c>
      <c r="D11" s="20">
        <v>696</v>
      </c>
      <c r="E11" s="20">
        <v>411</v>
      </c>
      <c r="F11" s="16">
        <f t="shared" si="3"/>
        <v>59.051724137931</v>
      </c>
      <c r="G11" s="14">
        <f t="shared" si="4"/>
        <v>29</v>
      </c>
      <c r="H11" s="17">
        <f t="shared" si="5"/>
        <v>0.0759162303664921</v>
      </c>
      <c r="I11" s="31"/>
    </row>
    <row r="12" ht="17" customHeight="1" spans="1:9">
      <c r="A12" s="18" t="s">
        <v>19</v>
      </c>
      <c r="B12" s="19">
        <v>675</v>
      </c>
      <c r="C12" s="19">
        <v>771</v>
      </c>
      <c r="D12" s="20">
        <v>681</v>
      </c>
      <c r="E12" s="20">
        <v>732</v>
      </c>
      <c r="F12" s="16">
        <f t="shared" si="3"/>
        <v>107.488986784141</v>
      </c>
      <c r="G12" s="14">
        <f t="shared" si="4"/>
        <v>-39</v>
      </c>
      <c r="H12" s="17">
        <f t="shared" si="5"/>
        <v>-0.0505836575875486</v>
      </c>
      <c r="I12" s="31"/>
    </row>
    <row r="13" ht="17" customHeight="1" spans="1:9">
      <c r="A13" s="18" t="s">
        <v>20</v>
      </c>
      <c r="B13" s="19">
        <v>5197</v>
      </c>
      <c r="C13" s="19">
        <v>3142</v>
      </c>
      <c r="D13" s="20">
        <v>5382</v>
      </c>
      <c r="E13" s="20">
        <v>3475</v>
      </c>
      <c r="F13" s="16">
        <f t="shared" si="3"/>
        <v>64.5670754366406</v>
      </c>
      <c r="G13" s="14">
        <f t="shared" si="4"/>
        <v>333</v>
      </c>
      <c r="H13" s="17">
        <f t="shared" si="5"/>
        <v>0.105983450031827</v>
      </c>
      <c r="I13" s="31"/>
    </row>
    <row r="14" ht="17" customHeight="1" spans="1:9">
      <c r="A14" s="18" t="s">
        <v>21</v>
      </c>
      <c r="B14" s="19">
        <v>990</v>
      </c>
      <c r="C14" s="19">
        <v>996</v>
      </c>
      <c r="D14" s="20">
        <v>998</v>
      </c>
      <c r="E14" s="20">
        <v>1011</v>
      </c>
      <c r="F14" s="16">
        <f t="shared" si="3"/>
        <v>101.302605210421</v>
      </c>
      <c r="G14" s="14">
        <f t="shared" si="4"/>
        <v>15</v>
      </c>
      <c r="H14" s="17">
        <f t="shared" si="5"/>
        <v>0.0150602409638554</v>
      </c>
      <c r="I14" s="31"/>
    </row>
    <row r="15" ht="17" customHeight="1" spans="1:9">
      <c r="A15" s="18" t="s">
        <v>22</v>
      </c>
      <c r="B15" s="19">
        <v>365</v>
      </c>
      <c r="C15" s="19">
        <v>335</v>
      </c>
      <c r="D15" s="20">
        <v>417</v>
      </c>
      <c r="E15" s="20">
        <v>794</v>
      </c>
      <c r="F15" s="16">
        <f t="shared" si="3"/>
        <v>190.407673860911</v>
      </c>
      <c r="G15" s="14">
        <f t="shared" si="4"/>
        <v>459</v>
      </c>
      <c r="H15" s="17">
        <f t="shared" si="5"/>
        <v>1.37014925373134</v>
      </c>
      <c r="I15" s="31"/>
    </row>
    <row r="16" spans="1:9">
      <c r="A16" s="18" t="s">
        <v>23</v>
      </c>
      <c r="B16" s="19"/>
      <c r="C16" s="19"/>
      <c r="D16" s="20"/>
      <c r="E16" s="20"/>
      <c r="F16" s="16"/>
      <c r="G16" s="14"/>
      <c r="H16" s="17"/>
      <c r="I16" s="31"/>
    </row>
    <row r="17" spans="1:9">
      <c r="A17" s="18" t="s">
        <v>24</v>
      </c>
      <c r="B17" s="19"/>
      <c r="C17" s="19"/>
      <c r="D17" s="20"/>
      <c r="E17" s="20"/>
      <c r="F17" s="16"/>
      <c r="G17" s="14"/>
      <c r="H17" s="17"/>
      <c r="I17" s="31"/>
    </row>
    <row r="18" spans="1:9">
      <c r="A18" s="18" t="s">
        <v>25</v>
      </c>
      <c r="B18" s="19">
        <v>2</v>
      </c>
      <c r="C18" s="19"/>
      <c r="D18" s="20"/>
      <c r="E18" s="20"/>
      <c r="F18" s="16"/>
      <c r="G18" s="14"/>
      <c r="H18" s="17"/>
      <c r="I18" s="31"/>
    </row>
    <row r="19" spans="1:9">
      <c r="A19" s="13" t="s">
        <v>26</v>
      </c>
      <c r="B19" s="14">
        <f>SUM(B20:B25)</f>
        <v>12720</v>
      </c>
      <c r="C19" s="14">
        <f>SUM(C20:C25)</f>
        <v>7785</v>
      </c>
      <c r="D19" s="15">
        <f>SUM(D20:D25)</f>
        <v>7641</v>
      </c>
      <c r="E19" s="15">
        <f>SUM(E20:E25)</f>
        <v>8004</v>
      </c>
      <c r="F19" s="16">
        <f t="shared" ref="F19:F22" si="6">E19/D19*100</f>
        <v>104.750687082843</v>
      </c>
      <c r="G19" s="14">
        <f t="shared" ref="G19:G22" si="7">E19-C19</f>
        <v>219</v>
      </c>
      <c r="H19" s="17">
        <f t="shared" ref="H19:H22" si="8">G19/C19</f>
        <v>0.028131021194605</v>
      </c>
      <c r="I19" s="31"/>
    </row>
    <row r="20" ht="17" customHeight="1" spans="1:9">
      <c r="A20" s="18" t="s">
        <v>27</v>
      </c>
      <c r="B20" s="19">
        <v>2086</v>
      </c>
      <c r="C20" s="19">
        <v>2742</v>
      </c>
      <c r="D20" s="20">
        <v>2901</v>
      </c>
      <c r="E20" s="20">
        <v>3561</v>
      </c>
      <c r="F20" s="16">
        <f t="shared" si="6"/>
        <v>122.750775594623</v>
      </c>
      <c r="G20" s="14">
        <f t="shared" si="7"/>
        <v>819</v>
      </c>
      <c r="H20" s="17">
        <f t="shared" si="8"/>
        <v>0.298687089715536</v>
      </c>
      <c r="I20" s="31"/>
    </row>
    <row r="21" ht="17" customHeight="1" spans="1:9">
      <c r="A21" s="18" t="s">
        <v>28</v>
      </c>
      <c r="B21" s="19">
        <v>211</v>
      </c>
      <c r="C21" s="19">
        <v>47</v>
      </c>
      <c r="D21" s="20">
        <v>850</v>
      </c>
      <c r="E21" s="20">
        <v>121</v>
      </c>
      <c r="F21" s="16">
        <f t="shared" si="6"/>
        <v>14.2352941176471</v>
      </c>
      <c r="G21" s="14">
        <f t="shared" si="7"/>
        <v>74</v>
      </c>
      <c r="H21" s="17">
        <f t="shared" si="8"/>
        <v>1.57446808510638</v>
      </c>
      <c r="I21" s="31"/>
    </row>
    <row r="22" ht="17" customHeight="1" spans="1:9">
      <c r="A22" s="18" t="s">
        <v>29</v>
      </c>
      <c r="B22" s="19">
        <v>1300</v>
      </c>
      <c r="C22" s="19">
        <v>1254</v>
      </c>
      <c r="D22" s="20">
        <v>1200</v>
      </c>
      <c r="E22" s="20">
        <v>513</v>
      </c>
      <c r="F22" s="16">
        <f t="shared" si="6"/>
        <v>42.75</v>
      </c>
      <c r="G22" s="14">
        <f t="shared" si="7"/>
        <v>-741</v>
      </c>
      <c r="H22" s="17">
        <f t="shared" si="8"/>
        <v>-0.590909090909091</v>
      </c>
      <c r="I22" s="31"/>
    </row>
    <row r="23" ht="17" customHeight="1" spans="1:9">
      <c r="A23" s="18" t="s">
        <v>30</v>
      </c>
      <c r="B23" s="19"/>
      <c r="C23" s="19"/>
      <c r="D23" s="20"/>
      <c r="E23" s="20"/>
      <c r="F23" s="16"/>
      <c r="G23" s="14"/>
      <c r="H23" s="17"/>
      <c r="I23" s="31"/>
    </row>
    <row r="24" ht="28.5" spans="1:9">
      <c r="A24" s="18" t="s">
        <v>31</v>
      </c>
      <c r="B24" s="19">
        <v>478</v>
      </c>
      <c r="C24" s="19">
        <v>456</v>
      </c>
      <c r="D24" s="20">
        <v>550</v>
      </c>
      <c r="E24" s="20">
        <v>778</v>
      </c>
      <c r="F24" s="16">
        <f t="shared" ref="F24:F34" si="9">E24/D24*100</f>
        <v>141.454545454545</v>
      </c>
      <c r="G24" s="14">
        <f t="shared" ref="G24:G34" si="10">E24-C24</f>
        <v>322</v>
      </c>
      <c r="H24" s="17">
        <f t="shared" ref="H24:H34" si="11">G24/C24</f>
        <v>0.706140350877193</v>
      </c>
      <c r="I24" s="31"/>
    </row>
    <row r="25" ht="17" customHeight="1" spans="1:9">
      <c r="A25" s="18" t="s">
        <v>32</v>
      </c>
      <c r="B25" s="19">
        <v>8645</v>
      </c>
      <c r="C25" s="19">
        <v>3286</v>
      </c>
      <c r="D25" s="20">
        <v>2140</v>
      </c>
      <c r="E25" s="20">
        <v>3031</v>
      </c>
      <c r="F25" s="16">
        <f t="shared" si="9"/>
        <v>141.635514018692</v>
      </c>
      <c r="G25" s="14">
        <f t="shared" si="10"/>
        <v>-255</v>
      </c>
      <c r="H25" s="17">
        <f t="shared" si="11"/>
        <v>-0.0776019476567255</v>
      </c>
      <c r="I25" s="31"/>
    </row>
    <row r="26" s="1" customFormat="1" ht="17" customHeight="1" spans="1:256">
      <c r="A26" s="21" t="s">
        <v>33</v>
      </c>
      <c r="B26" s="22">
        <f>B4+B19</f>
        <v>35727</v>
      </c>
      <c r="C26" s="22">
        <f>C4+C19</f>
        <v>24964</v>
      </c>
      <c r="D26" s="22">
        <f>D4+D19</f>
        <v>30800</v>
      </c>
      <c r="E26" s="22">
        <f>E4+E19</f>
        <v>28126</v>
      </c>
      <c r="F26" s="23">
        <f t="shared" si="9"/>
        <v>91.3181818181818</v>
      </c>
      <c r="G26" s="24">
        <f t="shared" si="10"/>
        <v>3162</v>
      </c>
      <c r="H26" s="25">
        <f t="shared" si="11"/>
        <v>0.12666239384714</v>
      </c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8"/>
      <c r="IU26" s="38"/>
      <c r="IV26" s="38"/>
    </row>
    <row r="27" s="2" customFormat="1" ht="17" customHeight="1" spans="1:256">
      <c r="A27" s="13" t="s">
        <v>34</v>
      </c>
      <c r="B27" s="15">
        <f>SUM(B28:B30)</f>
        <v>20033.2523809524</v>
      </c>
      <c r="C27" s="15">
        <f>SUM(C28:C30)</f>
        <v>15575.1095238095</v>
      </c>
      <c r="D27" s="15">
        <f>SUM(D28:D30)</f>
        <v>19829.2619047619</v>
      </c>
      <c r="E27" s="15">
        <f>SUM(E28:E30)</f>
        <v>18209.1333333333</v>
      </c>
      <c r="F27" s="16">
        <f t="shared" si="9"/>
        <v>91.8296072783248</v>
      </c>
      <c r="G27" s="14">
        <f t="shared" si="10"/>
        <v>2634.02380952381</v>
      </c>
      <c r="H27" s="17">
        <f t="shared" si="11"/>
        <v>0.169117514422432</v>
      </c>
      <c r="I27" s="31"/>
      <c r="IT27" s="6"/>
      <c r="IU27" s="6"/>
      <c r="IV27" s="6"/>
    </row>
    <row r="28" s="2" customFormat="1" ht="17" customHeight="1" spans="1:256">
      <c r="A28" s="26" t="s">
        <v>35</v>
      </c>
      <c r="B28" s="15">
        <f>B5/0.375*0.5</f>
        <v>14478.6666666667</v>
      </c>
      <c r="C28" s="15">
        <f>C5/0.375*0.5</f>
        <v>10562.6666666667</v>
      </c>
      <c r="D28" s="15">
        <f>D5/0.375*0.5</f>
        <v>14333.3333333333</v>
      </c>
      <c r="E28" s="15">
        <f>E5/0.375*0.5-0.3</f>
        <v>12465.0333333333</v>
      </c>
      <c r="F28" s="16">
        <f t="shared" si="9"/>
        <v>86.9653488372093</v>
      </c>
      <c r="G28" s="14">
        <f t="shared" si="10"/>
        <v>1902.36666666667</v>
      </c>
      <c r="H28" s="17">
        <f t="shared" si="11"/>
        <v>0.180102878061096</v>
      </c>
      <c r="I28" s="31"/>
      <c r="IT28" s="6"/>
      <c r="IU28" s="6"/>
      <c r="IV28" s="6"/>
    </row>
    <row r="29" s="2" customFormat="1" ht="17" customHeight="1" spans="1:256">
      <c r="A29" s="26" t="s">
        <v>36</v>
      </c>
      <c r="B29" s="20">
        <f>B6*0.6/0.28+0.3</f>
        <v>4223.87142857143</v>
      </c>
      <c r="C29" s="20">
        <f>C6*0.6/0.28+0.3</f>
        <v>3756.72857142857</v>
      </c>
      <c r="D29" s="20">
        <f>D6*0.6/0.28-0.5</f>
        <v>4178.07142857143</v>
      </c>
      <c r="E29" s="20">
        <f>E6*0.6/0.28</f>
        <v>4540.71428571428</v>
      </c>
      <c r="F29" s="16">
        <f t="shared" si="9"/>
        <v>108.679671071752</v>
      </c>
      <c r="G29" s="14">
        <f t="shared" si="10"/>
        <v>783.985714285713</v>
      </c>
      <c r="H29" s="17">
        <f t="shared" si="11"/>
        <v>0.208688410509143</v>
      </c>
      <c r="I29" s="31"/>
      <c r="IT29" s="6"/>
      <c r="IU29" s="6"/>
      <c r="IV29" s="6"/>
    </row>
    <row r="30" s="2" customFormat="1" ht="17" customHeight="1" spans="1:256">
      <c r="A30" s="26" t="s">
        <v>37</v>
      </c>
      <c r="B30" s="20">
        <f>B7*0.6/0.28</f>
        <v>1330.71428571429</v>
      </c>
      <c r="C30" s="20">
        <f>C7*0.6/0.28</f>
        <v>1255.71428571429</v>
      </c>
      <c r="D30" s="20">
        <f>D7*0.6/0.28</f>
        <v>1317.85714285714</v>
      </c>
      <c r="E30" s="20">
        <f>E7*0.6/0.28-0.9</f>
        <v>1203.38571428571</v>
      </c>
      <c r="F30" s="16">
        <f t="shared" si="9"/>
        <v>91.3138211382114</v>
      </c>
      <c r="G30" s="14">
        <f t="shared" si="10"/>
        <v>-52.3285714285714</v>
      </c>
      <c r="H30" s="17">
        <f t="shared" si="11"/>
        <v>-0.0416723549488055</v>
      </c>
      <c r="I30" s="31"/>
      <c r="IT30" s="6"/>
      <c r="IU30" s="6"/>
      <c r="IV30" s="6"/>
    </row>
    <row r="31" s="2" customFormat="1" ht="17" customHeight="1" spans="1:256">
      <c r="A31" s="13" t="s">
        <v>38</v>
      </c>
      <c r="B31" s="15">
        <f>SUM(B32:B37)</f>
        <v>5019.80952380952</v>
      </c>
      <c r="C31" s="15">
        <f>SUM(C32:C37)</f>
        <v>3973.52380952381</v>
      </c>
      <c r="D31" s="15">
        <f>SUM(D32:D37)</f>
        <v>4974.47619047619</v>
      </c>
      <c r="E31" s="15">
        <f>SUM(E32:E37)</f>
        <v>4579.04761904762</v>
      </c>
      <c r="F31" s="16">
        <f t="shared" si="9"/>
        <v>92.050850053607</v>
      </c>
      <c r="G31" s="14">
        <f t="shared" si="10"/>
        <v>605.52380952381</v>
      </c>
      <c r="H31" s="17">
        <f t="shared" si="11"/>
        <v>0.152389626575907</v>
      </c>
      <c r="I31" s="31"/>
      <c r="IT31" s="6"/>
      <c r="IU31" s="6"/>
      <c r="IV31" s="6"/>
    </row>
    <row r="32" s="2" customFormat="1" ht="17" customHeight="1" spans="1:256">
      <c r="A32" s="26" t="s">
        <v>39</v>
      </c>
      <c r="B32" s="20">
        <f>B5*0.125/0.375</f>
        <v>3619.66666666667</v>
      </c>
      <c r="C32" s="20">
        <f>C5*0.125/0.375</f>
        <v>2640.66666666667</v>
      </c>
      <c r="D32" s="20">
        <f>D5*0.125/0.375</f>
        <v>3583.33333333333</v>
      </c>
      <c r="E32" s="20">
        <f>E5*0.125/0.375</f>
        <v>3116.33333333333</v>
      </c>
      <c r="F32" s="16">
        <f t="shared" si="9"/>
        <v>86.9674418604651</v>
      </c>
      <c r="G32" s="14">
        <f t="shared" si="10"/>
        <v>475.666666666667</v>
      </c>
      <c r="H32" s="17">
        <f t="shared" si="11"/>
        <v>0.180131279979803</v>
      </c>
      <c r="I32" s="31"/>
      <c r="IT32" s="6"/>
      <c r="IU32" s="6"/>
      <c r="IV32" s="6"/>
    </row>
    <row r="33" s="2" customFormat="1" ht="17" customHeight="1" spans="1:256">
      <c r="A33" s="26" t="s">
        <v>40</v>
      </c>
      <c r="B33" s="20">
        <f>B6*0.12/0.28</f>
        <v>844.714285714286</v>
      </c>
      <c r="C33" s="20">
        <f>C6*0.12/0.28</f>
        <v>751.285714285714</v>
      </c>
      <c r="D33" s="20">
        <f>D6*0.12/0.28</f>
        <v>835.714285714286</v>
      </c>
      <c r="E33" s="20">
        <f>E6*0.12/0.28</f>
        <v>908.142857142857</v>
      </c>
      <c r="F33" s="16">
        <f t="shared" si="9"/>
        <v>108.666666666667</v>
      </c>
      <c r="G33" s="14">
        <f t="shared" si="10"/>
        <v>156.857142857143</v>
      </c>
      <c r="H33" s="17">
        <f t="shared" si="11"/>
        <v>0.208784940102681</v>
      </c>
      <c r="I33" s="31"/>
      <c r="IT33" s="6"/>
      <c r="IU33" s="6"/>
      <c r="IV33" s="6"/>
    </row>
    <row r="34" s="2" customFormat="1" ht="17" customHeight="1" spans="1:256">
      <c r="A34" s="26" t="s">
        <v>41</v>
      </c>
      <c r="B34" s="20">
        <f>B7*0.12/0.28</f>
        <v>266.142857142857</v>
      </c>
      <c r="C34" s="20">
        <f>C7*0.12/0.28</f>
        <v>251.142857142857</v>
      </c>
      <c r="D34" s="20">
        <f>D7*0.12/0.28</f>
        <v>263.571428571429</v>
      </c>
      <c r="E34" s="20">
        <f>E7*0.12/0.28</f>
        <v>240.857142857143</v>
      </c>
      <c r="F34" s="16">
        <f t="shared" si="9"/>
        <v>91.3821138211382</v>
      </c>
      <c r="G34" s="14">
        <f t="shared" si="10"/>
        <v>-10.2857142857142</v>
      </c>
      <c r="H34" s="17">
        <f t="shared" si="11"/>
        <v>-0.0409556313993173</v>
      </c>
      <c r="I34" s="31"/>
      <c r="IT34" s="6"/>
      <c r="IU34" s="6"/>
      <c r="IV34" s="6"/>
    </row>
    <row r="35" s="2" customFormat="1" ht="17" customHeight="1" spans="1:256">
      <c r="A35" s="26" t="s">
        <v>42</v>
      </c>
      <c r="B35" s="20"/>
      <c r="C35" s="20"/>
      <c r="D35" s="20"/>
      <c r="E35" s="20"/>
      <c r="F35" s="16"/>
      <c r="G35" s="14"/>
      <c r="H35" s="17"/>
      <c r="I35" s="31"/>
      <c r="IT35" s="6"/>
      <c r="IU35" s="6"/>
      <c r="IV35" s="6"/>
    </row>
    <row r="36" s="2" customFormat="1" ht="17" customHeight="1" spans="1:256">
      <c r="A36" s="26" t="s">
        <v>43</v>
      </c>
      <c r="B36" s="20">
        <f>B12*0.3/0.7</f>
        <v>289.285714285714</v>
      </c>
      <c r="C36" s="20">
        <f>C12*0.3/0.7</f>
        <v>330.428571428571</v>
      </c>
      <c r="D36" s="20">
        <f>D12*0.3/0.7</f>
        <v>291.857142857143</v>
      </c>
      <c r="E36" s="20">
        <f>E12*0.3/0.7</f>
        <v>313.714285714286</v>
      </c>
      <c r="F36" s="16">
        <f t="shared" ref="F36:F39" si="12">E36/D36*100</f>
        <v>107.488986784141</v>
      </c>
      <c r="G36" s="14">
        <f t="shared" ref="G36:G39" si="13">E36-C36</f>
        <v>-16.7142857142857</v>
      </c>
      <c r="H36" s="17">
        <f t="shared" ref="H36:H39" si="14">G36/C36</f>
        <v>-0.0505836575875487</v>
      </c>
      <c r="I36" s="31"/>
      <c r="IT36" s="6"/>
      <c r="IU36" s="6"/>
      <c r="IV36" s="6"/>
    </row>
    <row r="37" s="2" customFormat="1" ht="17" customHeight="1" spans="1:256">
      <c r="A37" s="26" t="s">
        <v>44</v>
      </c>
      <c r="B37" s="27"/>
      <c r="C37" s="27"/>
      <c r="D37" s="20"/>
      <c r="E37" s="27"/>
      <c r="F37" s="16"/>
      <c r="G37" s="14"/>
      <c r="H37" s="17"/>
      <c r="I37" s="31"/>
      <c r="IT37" s="6"/>
      <c r="IU37" s="6"/>
      <c r="IV37" s="6"/>
    </row>
    <row r="38" s="2" customFormat="1" ht="17" customHeight="1" spans="1:256">
      <c r="A38" s="13" t="s">
        <v>45</v>
      </c>
      <c r="B38" s="15">
        <f>B27+B31</f>
        <v>25053.0619047619</v>
      </c>
      <c r="C38" s="15">
        <f>C27+C31</f>
        <v>19548.6333333333</v>
      </c>
      <c r="D38" s="15">
        <f>D27+D31-0.5</f>
        <v>24803.2380952381</v>
      </c>
      <c r="E38" s="15">
        <f>E27+E31</f>
        <v>22788.1809523809</v>
      </c>
      <c r="F38" s="16">
        <f t="shared" si="12"/>
        <v>91.8758303447323</v>
      </c>
      <c r="G38" s="14">
        <f t="shared" si="13"/>
        <v>3239.54761904762</v>
      </c>
      <c r="H38" s="17">
        <f t="shared" si="14"/>
        <v>0.165717345238846</v>
      </c>
      <c r="I38" s="31"/>
      <c r="IT38" s="6"/>
      <c r="IU38" s="6"/>
      <c r="IV38" s="6"/>
    </row>
    <row r="39" ht="19" customHeight="1" spans="1:256">
      <c r="A39" s="28" t="s">
        <v>46</v>
      </c>
      <c r="B39" s="29">
        <f>B26+B38</f>
        <v>60780.0619047619</v>
      </c>
      <c r="C39" s="29">
        <f>C26+C38</f>
        <v>44512.6333333333</v>
      </c>
      <c r="D39" s="22">
        <f>D26+D38-0.3</f>
        <v>55602.9380952381</v>
      </c>
      <c r="E39" s="29">
        <f>E26+E38</f>
        <v>50914.1809523809</v>
      </c>
      <c r="F39" s="23">
        <f t="shared" si="12"/>
        <v>91.5674291620595</v>
      </c>
      <c r="G39" s="24">
        <f t="shared" si="13"/>
        <v>6401.54761904762</v>
      </c>
      <c r="H39" s="25">
        <f t="shared" si="14"/>
        <v>0.143814174531297</v>
      </c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9"/>
      <c r="IU39" s="39"/>
      <c r="IV39" s="39"/>
    </row>
    <row r="40" ht="16" customHeight="1" spans="1:9">
      <c r="A40" s="10" t="s">
        <v>47</v>
      </c>
      <c r="B40" s="30">
        <f t="shared" ref="B40:F40" si="15">B4/B26</f>
        <v>0.64396674783777</v>
      </c>
      <c r="C40" s="30">
        <f t="shared" si="15"/>
        <v>0.688150937349784</v>
      </c>
      <c r="D40" s="30">
        <f t="shared" si="15"/>
        <v>0.751915584415584</v>
      </c>
      <c r="E40" s="30">
        <f t="shared" si="15"/>
        <v>0.715423451610609</v>
      </c>
      <c r="F40" s="30">
        <f t="shared" si="15"/>
        <v>0.951467779679898</v>
      </c>
      <c r="G40" s="31"/>
      <c r="H40" s="32">
        <f>E40-C40</f>
        <v>0.0272725142608257</v>
      </c>
      <c r="I40" s="31"/>
    </row>
    <row r="41" spans="6:6">
      <c r="F41" s="33"/>
    </row>
  </sheetData>
  <mergeCells count="2">
    <mergeCell ref="A1:I1"/>
    <mergeCell ref="H2:I2"/>
  </mergeCells>
  <pageMargins left="0.901388888888889" right="0.35" top="0.708333333333333" bottom="0.830555555555555" header="0.389583333333333" footer="0.590277777777778"/>
  <pageSetup paperSize="9" firstPageNumber="1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2021年区级一般公共预算收入完成情况表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2019-03-22T01:31:00Z</dcterms:created>
  <dcterms:modified xsi:type="dcterms:W3CDTF">2022-06-13T06:50:33Z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D7169D345D87402BB1507C0703C83C82</vt:lpwstr>
  </property>
</Properties>
</file>